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00" tabRatio="893"/>
  </bookViews>
  <sheets>
    <sheet name="დანართი №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8" i="3" l="1"/>
  <c r="T28" i="3"/>
  <c r="S28" i="3"/>
  <c r="R28" i="3"/>
  <c r="Q28" i="3"/>
  <c r="U26" i="3"/>
  <c r="T26" i="3"/>
  <c r="S26" i="3"/>
  <c r="R26" i="3"/>
  <c r="Q26" i="3"/>
  <c r="U6" i="3"/>
  <c r="T6" i="3"/>
  <c r="S6" i="3"/>
  <c r="R6" i="3"/>
  <c r="AA26" i="3" l="1"/>
  <c r="AA28" i="3"/>
  <c r="D24" i="3"/>
  <c r="D23" i="3"/>
  <c r="D22" i="3"/>
  <c r="D21" i="3"/>
  <c r="D20" i="3"/>
  <c r="D19" i="3"/>
  <c r="D18" i="3"/>
  <c r="D17" i="3"/>
  <c r="Q17" i="3" s="1"/>
  <c r="D16" i="3"/>
  <c r="D15" i="3"/>
  <c r="D14" i="3"/>
  <c r="D13" i="3"/>
  <c r="D12" i="3"/>
  <c r="D11" i="3"/>
  <c r="D10" i="3"/>
  <c r="D9" i="3"/>
  <c r="D8" i="3"/>
  <c r="D7" i="3"/>
  <c r="D6" i="3"/>
  <c r="Q6" i="3" s="1"/>
  <c r="AA6" i="3" s="1"/>
  <c r="U27" i="3" l="1"/>
  <c r="T27" i="3"/>
  <c r="S27" i="3"/>
  <c r="R27" i="3"/>
  <c r="Q27" i="3"/>
  <c r="U25" i="3"/>
  <c r="T25" i="3"/>
  <c r="S25" i="3"/>
  <c r="R25" i="3"/>
  <c r="Q25" i="3"/>
  <c r="U24" i="3"/>
  <c r="T24" i="3"/>
  <c r="S24" i="3"/>
  <c r="R24" i="3"/>
  <c r="Q24" i="3"/>
  <c r="U23" i="3"/>
  <c r="T23" i="3"/>
  <c r="S23" i="3"/>
  <c r="R23" i="3"/>
  <c r="Q23" i="3"/>
  <c r="U22" i="3"/>
  <c r="T22" i="3"/>
  <c r="S22" i="3"/>
  <c r="R22" i="3"/>
  <c r="Q22" i="3"/>
  <c r="U21" i="3"/>
  <c r="T21" i="3"/>
  <c r="S21" i="3"/>
  <c r="R21" i="3"/>
  <c r="Q21" i="3"/>
  <c r="U20" i="3"/>
  <c r="T20" i="3"/>
  <c r="S20" i="3"/>
  <c r="R20" i="3"/>
  <c r="Q20" i="3"/>
  <c r="U19" i="3"/>
  <c r="T19" i="3"/>
  <c r="S19" i="3"/>
  <c r="R19" i="3"/>
  <c r="Q19" i="3"/>
  <c r="U18" i="3"/>
  <c r="T18" i="3"/>
  <c r="S18" i="3"/>
  <c r="R18" i="3"/>
  <c r="Q18" i="3"/>
  <c r="U17" i="3"/>
  <c r="T17" i="3"/>
  <c r="S17" i="3"/>
  <c r="R17" i="3"/>
  <c r="U16" i="3"/>
  <c r="T16" i="3"/>
  <c r="S16" i="3"/>
  <c r="R16" i="3"/>
  <c r="Q16" i="3"/>
  <c r="U15" i="3"/>
  <c r="T15" i="3"/>
  <c r="S15" i="3"/>
  <c r="R15" i="3"/>
  <c r="Q15" i="3"/>
  <c r="U14" i="3"/>
  <c r="T14" i="3"/>
  <c r="S14" i="3"/>
  <c r="R14" i="3"/>
  <c r="Q14" i="3"/>
  <c r="U13" i="3"/>
  <c r="T13" i="3"/>
  <c r="S13" i="3"/>
  <c r="R13" i="3"/>
  <c r="Q13" i="3"/>
  <c r="U12" i="3"/>
  <c r="T12" i="3"/>
  <c r="S12" i="3"/>
  <c r="R12" i="3"/>
  <c r="Q12" i="3"/>
  <c r="U11" i="3"/>
  <c r="T11" i="3"/>
  <c r="S11" i="3"/>
  <c r="R11" i="3"/>
  <c r="Q11" i="3"/>
  <c r="U10" i="3"/>
  <c r="T10" i="3"/>
  <c r="S10" i="3"/>
  <c r="R10" i="3"/>
  <c r="Q10" i="3"/>
  <c r="U9" i="3"/>
  <c r="T9" i="3"/>
  <c r="S9" i="3"/>
  <c r="R9" i="3"/>
  <c r="Q9" i="3"/>
  <c r="U8" i="3"/>
  <c r="T8" i="3"/>
  <c r="S8" i="3"/>
  <c r="R8" i="3"/>
  <c r="Q8" i="3"/>
  <c r="U7" i="3"/>
  <c r="T7" i="3"/>
  <c r="S7" i="3"/>
  <c r="R7" i="3"/>
  <c r="Q7" i="3"/>
  <c r="AA27" i="3" l="1"/>
  <c r="AA8" i="3"/>
  <c r="AA14" i="3"/>
  <c r="AA20" i="3"/>
  <c r="AA13" i="3"/>
  <c r="AA24" i="3"/>
  <c r="AA12" i="3"/>
  <c r="AA18" i="3"/>
  <c r="AA11" i="3"/>
  <c r="AA17" i="3"/>
  <c r="AA23" i="3"/>
  <c r="AA10" i="3"/>
  <c r="AA16" i="3"/>
  <c r="AA22" i="3"/>
  <c r="AA19" i="3"/>
  <c r="AA25" i="3"/>
  <c r="AA7" i="3"/>
  <c r="AA9" i="3"/>
  <c r="AA15" i="3"/>
  <c r="AA21" i="3"/>
</calcChain>
</file>

<file path=xl/sharedStrings.xml><?xml version="1.0" encoding="utf-8"?>
<sst xmlns="http://schemas.openxmlformats.org/spreadsheetml/2006/main" count="65" uniqueCount="46">
  <si>
    <t>№</t>
  </si>
  <si>
    <t>რ-ბა</t>
  </si>
  <si>
    <t>ერთეულის ფასი (ლარი)</t>
  </si>
  <si>
    <t>მულჩიფირი</t>
  </si>
  <si>
    <t>რ-ბა (მ2)</t>
  </si>
  <si>
    <t>კომპლექტი</t>
  </si>
  <si>
    <t>მანდარინი</t>
  </si>
  <si>
    <t>ფორთოხალი</t>
  </si>
  <si>
    <t>ლიმონი</t>
  </si>
  <si>
    <t>ქლიავი</t>
  </si>
  <si>
    <t>ტყემალი</t>
  </si>
  <si>
    <t>ბალი</t>
  </si>
  <si>
    <t>ლურჯი მოცვი</t>
  </si>
  <si>
    <t>ხურმა</t>
  </si>
  <si>
    <t>კივი</t>
  </si>
  <si>
    <t>ფეიხოა</t>
  </si>
  <si>
    <t>თხილი</t>
  </si>
  <si>
    <t>ვაშლი</t>
  </si>
  <si>
    <t>მსხალი</t>
  </si>
  <si>
    <t>ალუბალი</t>
  </si>
  <si>
    <t>ჟოლო</t>
  </si>
  <si>
    <t>მაყვალი</t>
  </si>
  <si>
    <t>ლეღვი</t>
  </si>
  <si>
    <t>კულტურის დასახელება</t>
  </si>
  <si>
    <t>წვეთოვანი სარწყავი სისტემა*</t>
  </si>
  <si>
    <t>შუა ბოძი</t>
  </si>
  <si>
    <t>საყრდენი ბოძი</t>
  </si>
  <si>
    <t>რკინა-ბეტონის ბოძი</t>
  </si>
  <si>
    <t>სასუქი</t>
  </si>
  <si>
    <t>მინერალური (NPK)</t>
  </si>
  <si>
    <t>მინერალური (N)</t>
  </si>
  <si>
    <t>ნერგი, თესლი, ჩითილი, ტუბერი</t>
  </si>
  <si>
    <t>კაკალი</t>
  </si>
  <si>
    <t>ჯამი 0.1 ჰა</t>
  </si>
  <si>
    <t>ჯამური ღირებულება 0.1 ჰა-ზე (ლარი)</t>
  </si>
  <si>
    <t>რ-ბა (კგ)</t>
  </si>
  <si>
    <t>0.1 ჰა და მეტი</t>
  </si>
  <si>
    <t>დანართი №3</t>
  </si>
  <si>
    <t>დაფნა**</t>
  </si>
  <si>
    <r>
      <rPr>
        <b/>
        <sz val="10"/>
        <rFont val="Calibri"/>
        <family val="2"/>
        <scheme val="minor"/>
      </rPr>
      <t>შენიშვნა:</t>
    </r>
    <r>
      <rPr>
        <sz val="10"/>
        <rFont val="Calibri"/>
        <family val="2"/>
        <scheme val="minor"/>
      </rPr>
      <t/>
    </r>
  </si>
  <si>
    <t>ბოსტნეული (კიტრი, პომიდორი, ტკბილი წიწაკა, ბადრიჯანი)****</t>
  </si>
  <si>
    <t>კარტოფილი***</t>
  </si>
  <si>
    <r>
      <t xml:space="preserve">თანადაფინანსების ლიმიტები </t>
    </r>
    <r>
      <rPr>
        <b/>
        <u/>
        <sz val="10"/>
        <rFont val="Calibri"/>
        <family val="2"/>
        <scheme val="minor"/>
      </rPr>
      <t>მრავალწლოვანი კულტურებისთვის</t>
    </r>
  </si>
  <si>
    <t>ვაზი (თეთრყურძნიანი) საღვინე</t>
  </si>
  <si>
    <t>ვაზი (წითელყურძნიანი) საღვინე</t>
  </si>
  <si>
    <t>* ტუმბოსა და წყლის დაგროვების ავზის გარდა;
** გარდა შუახევის და ხულოს მუნიციპალიტეტებისა;
*** გარდა ქობულეთის, ქ.ბათუმისა და ხელვაჩაურის მუნიციპალიტეტებისა;
**** სამინისტროს თანადაფინანსება არ ვრცელდება აჭარის ავტონომიური რესპუბლიკის სოფლის მეურნეობის სამინისტროს ა(ა)იპ "აგროსერვის ცენტრი"-სგან შესყიდულ ნერგსა და ჩითილზე.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</si>
</sst>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9" fontId="2" fillId="0" borderId="1" xfId="2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4" fontId="4" fillId="3" borderId="1" xfId="1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right" vertical="top" wrapText="1"/>
    </xf>
    <xf numFmtId="0" fontId="4" fillId="2" borderId="0" xfId="0" applyNumberFormat="1" applyFont="1" applyFill="1" applyBorder="1" applyAlignment="1">
      <alignment horizontal="left" vertical="top" wrapText="1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showGridLines="0" tabSelected="1"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30" sqref="C30:U30"/>
    </sheetView>
  </sheetViews>
  <sheetFormatPr defaultRowHeight="15" x14ac:dyDescent="0.25"/>
  <cols>
    <col min="1" max="1" width="3.42578125" style="10" customWidth="1"/>
    <col min="2" max="2" width="29.7109375" style="10" bestFit="1" customWidth="1"/>
    <col min="3" max="3" width="7.7109375" style="10" bestFit="1" customWidth="1"/>
    <col min="4" max="4" width="12" style="10" customWidth="1"/>
    <col min="5" max="5" width="8.42578125" style="10" customWidth="1"/>
    <col min="6" max="6" width="12" style="10" customWidth="1"/>
    <col min="7" max="7" width="11.140625" style="10" customWidth="1"/>
    <col min="8" max="8" width="12" style="10" customWidth="1"/>
    <col min="9" max="9" width="5.28515625" style="10" customWidth="1"/>
    <col min="10" max="10" width="10.7109375" style="10" customWidth="1"/>
    <col min="11" max="11" width="5.28515625" style="10" customWidth="1"/>
    <col min="12" max="12" width="10.7109375" style="10" customWidth="1"/>
    <col min="13" max="13" width="5.28515625" style="10" customWidth="1"/>
    <col min="14" max="14" width="10.7109375" style="10" customWidth="1"/>
    <col min="15" max="15" width="8.28515625" style="10" customWidth="1"/>
    <col min="16" max="16" width="10.7109375" style="10" customWidth="1"/>
    <col min="17" max="17" width="8.85546875" style="10" bestFit="1" customWidth="1"/>
    <col min="18" max="18" width="11.85546875" style="10" bestFit="1" customWidth="1"/>
    <col min="19" max="19" width="10.28515625" style="10" customWidth="1"/>
    <col min="20" max="20" width="8.7109375" style="10" customWidth="1"/>
    <col min="21" max="21" width="6.85546875" style="10" customWidth="1"/>
    <col min="22" max="22" width="8.85546875" style="10" bestFit="1" customWidth="1"/>
    <col min="23" max="23" width="11.85546875" style="10" bestFit="1" customWidth="1"/>
    <col min="24" max="24" width="10.28515625" style="10" bestFit="1" customWidth="1"/>
    <col min="25" max="25" width="8.7109375" style="10" bestFit="1" customWidth="1"/>
    <col min="26" max="26" width="6.85546875" style="10" bestFit="1" customWidth="1"/>
    <col min="27" max="27" width="8" style="10" bestFit="1" customWidth="1"/>
    <col min="28" max="16384" width="9.140625" style="10"/>
  </cols>
  <sheetData>
    <row r="1" spans="1:27" ht="12.75" customHeight="1" x14ac:dyDescent="0.25">
      <c r="Z1" s="13" t="s">
        <v>37</v>
      </c>
      <c r="AA1" s="13"/>
    </row>
    <row r="2" spans="1:27" ht="12.75" customHeight="1" x14ac:dyDescent="0.25"/>
    <row r="3" spans="1:27" ht="26.25" customHeight="1" x14ac:dyDescent="0.25">
      <c r="A3" s="12" t="s">
        <v>0</v>
      </c>
      <c r="B3" s="12" t="s">
        <v>23</v>
      </c>
      <c r="C3" s="12" t="s">
        <v>31</v>
      </c>
      <c r="D3" s="12"/>
      <c r="E3" s="12" t="s">
        <v>3</v>
      </c>
      <c r="F3" s="12"/>
      <c r="G3" s="12" t="s">
        <v>24</v>
      </c>
      <c r="H3" s="12"/>
      <c r="I3" s="12" t="s">
        <v>27</v>
      </c>
      <c r="J3" s="12"/>
      <c r="K3" s="12"/>
      <c r="L3" s="12"/>
      <c r="M3" s="12" t="s">
        <v>28</v>
      </c>
      <c r="N3" s="12"/>
      <c r="O3" s="12"/>
      <c r="P3" s="12"/>
      <c r="Q3" s="12" t="s">
        <v>34</v>
      </c>
      <c r="R3" s="12"/>
      <c r="S3" s="12"/>
      <c r="T3" s="12"/>
      <c r="U3" s="12"/>
      <c r="V3" s="12" t="s">
        <v>42</v>
      </c>
      <c r="W3" s="12"/>
      <c r="X3" s="12"/>
      <c r="Y3" s="12"/>
      <c r="Z3" s="12"/>
      <c r="AA3" s="12"/>
    </row>
    <row r="4" spans="1:27" ht="27" customHeight="1" x14ac:dyDescent="0.25">
      <c r="A4" s="12"/>
      <c r="B4" s="12"/>
      <c r="C4" s="12" t="s">
        <v>1</v>
      </c>
      <c r="D4" s="12" t="s">
        <v>2</v>
      </c>
      <c r="E4" s="12" t="s">
        <v>4</v>
      </c>
      <c r="F4" s="12" t="s">
        <v>2</v>
      </c>
      <c r="G4" s="12" t="s">
        <v>5</v>
      </c>
      <c r="H4" s="12" t="s">
        <v>2</v>
      </c>
      <c r="I4" s="12" t="s">
        <v>25</v>
      </c>
      <c r="J4" s="12"/>
      <c r="K4" s="12" t="s">
        <v>26</v>
      </c>
      <c r="L4" s="12"/>
      <c r="M4" s="12" t="s">
        <v>30</v>
      </c>
      <c r="N4" s="12"/>
      <c r="O4" s="12" t="s">
        <v>29</v>
      </c>
      <c r="P4" s="12"/>
      <c r="Q4" s="12"/>
      <c r="R4" s="12"/>
      <c r="S4" s="12"/>
      <c r="T4" s="12"/>
      <c r="U4" s="12"/>
      <c r="V4" s="12" t="s">
        <v>36</v>
      </c>
      <c r="W4" s="12"/>
      <c r="X4" s="12"/>
      <c r="Y4" s="12"/>
      <c r="Z4" s="12"/>
      <c r="AA4" s="12"/>
    </row>
    <row r="5" spans="1:27" ht="51" x14ac:dyDescent="0.25">
      <c r="A5" s="12"/>
      <c r="B5" s="12"/>
      <c r="C5" s="12"/>
      <c r="D5" s="12"/>
      <c r="E5" s="12"/>
      <c r="F5" s="12"/>
      <c r="G5" s="12"/>
      <c r="H5" s="12"/>
      <c r="I5" s="9" t="s">
        <v>1</v>
      </c>
      <c r="J5" s="9" t="s">
        <v>2</v>
      </c>
      <c r="K5" s="9" t="s">
        <v>1</v>
      </c>
      <c r="L5" s="9" t="s">
        <v>2</v>
      </c>
      <c r="M5" s="9" t="s">
        <v>35</v>
      </c>
      <c r="N5" s="9" t="s">
        <v>2</v>
      </c>
      <c r="O5" s="9" t="s">
        <v>35</v>
      </c>
      <c r="P5" s="9" t="s">
        <v>2</v>
      </c>
      <c r="Q5" s="9" t="s">
        <v>31</v>
      </c>
      <c r="R5" s="9" t="s">
        <v>3</v>
      </c>
      <c r="S5" s="9" t="s">
        <v>24</v>
      </c>
      <c r="T5" s="9" t="s">
        <v>27</v>
      </c>
      <c r="U5" s="9" t="s">
        <v>28</v>
      </c>
      <c r="V5" s="9" t="s">
        <v>31</v>
      </c>
      <c r="W5" s="9" t="s">
        <v>3</v>
      </c>
      <c r="X5" s="9" t="s">
        <v>24</v>
      </c>
      <c r="Y5" s="9" t="s">
        <v>27</v>
      </c>
      <c r="Z5" s="9" t="s">
        <v>28</v>
      </c>
      <c r="AA5" s="9" t="s">
        <v>33</v>
      </c>
    </row>
    <row r="6" spans="1:27" x14ac:dyDescent="0.25">
      <c r="A6" s="1">
        <v>1</v>
      </c>
      <c r="B6" s="5" t="s">
        <v>9</v>
      </c>
      <c r="C6" s="3">
        <v>66</v>
      </c>
      <c r="D6" s="3">
        <f>3.5/0.7</f>
        <v>5</v>
      </c>
      <c r="E6" s="3">
        <v>0</v>
      </c>
      <c r="F6" s="3">
        <v>0</v>
      </c>
      <c r="G6" s="3">
        <v>1</v>
      </c>
      <c r="H6" s="3">
        <v>500</v>
      </c>
      <c r="I6" s="3">
        <v>0</v>
      </c>
      <c r="J6" s="3">
        <v>10</v>
      </c>
      <c r="K6" s="3">
        <v>0</v>
      </c>
      <c r="L6" s="3">
        <v>12</v>
      </c>
      <c r="M6" s="3">
        <v>34</v>
      </c>
      <c r="N6" s="3">
        <v>1.1000000000000001</v>
      </c>
      <c r="O6" s="3">
        <v>30</v>
      </c>
      <c r="P6" s="3">
        <v>1.5</v>
      </c>
      <c r="Q6" s="8">
        <f>C6*D6</f>
        <v>330</v>
      </c>
      <c r="R6" s="8">
        <f>E6*F6</f>
        <v>0</v>
      </c>
      <c r="S6" s="8">
        <f>G6*H6</f>
        <v>500</v>
      </c>
      <c r="T6" s="8">
        <f>I6*J6+K6*L6</f>
        <v>0</v>
      </c>
      <c r="U6" s="8">
        <f>M6*N6+O6*P6</f>
        <v>82.4</v>
      </c>
      <c r="V6" s="6">
        <v>0.7</v>
      </c>
      <c r="W6" s="6">
        <v>0.7</v>
      </c>
      <c r="X6" s="6">
        <v>0.7</v>
      </c>
      <c r="Y6" s="6">
        <v>0.7</v>
      </c>
      <c r="Z6" s="6">
        <v>0.5</v>
      </c>
      <c r="AA6" s="8">
        <f>$Q6*V6+$R6*W6+$S6*X6+$T6*Y6+$U6*Z6</f>
        <v>622.20000000000005</v>
      </c>
    </row>
    <row r="7" spans="1:27" x14ac:dyDescent="0.25">
      <c r="A7" s="1">
        <v>2</v>
      </c>
      <c r="B7" s="2" t="s">
        <v>11</v>
      </c>
      <c r="C7" s="3">
        <v>66</v>
      </c>
      <c r="D7" s="3">
        <f>5.6/0.7</f>
        <v>8</v>
      </c>
      <c r="E7" s="3">
        <v>0</v>
      </c>
      <c r="F7" s="3">
        <v>0</v>
      </c>
      <c r="G7" s="3">
        <v>1</v>
      </c>
      <c r="H7" s="3">
        <v>500</v>
      </c>
      <c r="I7" s="3">
        <v>0</v>
      </c>
      <c r="J7" s="3">
        <v>10</v>
      </c>
      <c r="K7" s="3">
        <v>0</v>
      </c>
      <c r="L7" s="3">
        <v>12</v>
      </c>
      <c r="M7" s="3">
        <v>34</v>
      </c>
      <c r="N7" s="3">
        <v>1.1000000000000001</v>
      </c>
      <c r="O7" s="3">
        <v>30</v>
      </c>
      <c r="P7" s="3">
        <v>1.5</v>
      </c>
      <c r="Q7" s="8">
        <f t="shared" ref="Q7:Q27" si="0">C7*D7</f>
        <v>528</v>
      </c>
      <c r="R7" s="8">
        <f t="shared" ref="R7:R27" si="1">E7*F7</f>
        <v>0</v>
      </c>
      <c r="S7" s="8">
        <f t="shared" ref="S7:S27" si="2">G7*H7</f>
        <v>500</v>
      </c>
      <c r="T7" s="8">
        <f t="shared" ref="T7:T27" si="3">I7*J7+K7*L7</f>
        <v>0</v>
      </c>
      <c r="U7" s="8">
        <f t="shared" ref="U7:U27" si="4">M7*N7+O7*P7</f>
        <v>82.4</v>
      </c>
      <c r="V7" s="6">
        <v>0.7</v>
      </c>
      <c r="W7" s="6">
        <v>0.7</v>
      </c>
      <c r="X7" s="6">
        <v>0.7</v>
      </c>
      <c r="Y7" s="6">
        <v>0.7</v>
      </c>
      <c r="Z7" s="6">
        <v>0.5</v>
      </c>
      <c r="AA7" s="8">
        <f t="shared" ref="AA7:AA27" si="5">$Q7*V7+$R7*W7+$S7*X7+$T7*Y7+$U7*Z7</f>
        <v>760.8</v>
      </c>
    </row>
    <row r="8" spans="1:27" x14ac:dyDescent="0.25">
      <c r="A8" s="1">
        <v>3</v>
      </c>
      <c r="B8" s="2" t="s">
        <v>19</v>
      </c>
      <c r="C8" s="3">
        <v>35</v>
      </c>
      <c r="D8" s="3">
        <f>4.9/0.7</f>
        <v>7.0000000000000009</v>
      </c>
      <c r="E8" s="3">
        <v>0</v>
      </c>
      <c r="F8" s="3">
        <v>0</v>
      </c>
      <c r="G8" s="3">
        <v>1</v>
      </c>
      <c r="H8" s="3">
        <v>500</v>
      </c>
      <c r="I8" s="3">
        <v>0</v>
      </c>
      <c r="J8" s="3">
        <v>10</v>
      </c>
      <c r="K8" s="3">
        <v>0</v>
      </c>
      <c r="L8" s="3">
        <v>12</v>
      </c>
      <c r="M8" s="3">
        <v>34</v>
      </c>
      <c r="N8" s="3">
        <v>1.1000000000000001</v>
      </c>
      <c r="O8" s="3">
        <v>30</v>
      </c>
      <c r="P8" s="3">
        <v>1.5</v>
      </c>
      <c r="Q8" s="8">
        <f t="shared" si="0"/>
        <v>245.00000000000003</v>
      </c>
      <c r="R8" s="8">
        <f t="shared" si="1"/>
        <v>0</v>
      </c>
      <c r="S8" s="8">
        <f t="shared" si="2"/>
        <v>500</v>
      </c>
      <c r="T8" s="8">
        <f t="shared" si="3"/>
        <v>0</v>
      </c>
      <c r="U8" s="8">
        <f t="shared" si="4"/>
        <v>82.4</v>
      </c>
      <c r="V8" s="6">
        <v>0.7</v>
      </c>
      <c r="W8" s="6">
        <v>0.7</v>
      </c>
      <c r="X8" s="6">
        <v>0.7</v>
      </c>
      <c r="Y8" s="6">
        <v>0.7</v>
      </c>
      <c r="Z8" s="6">
        <v>0.5</v>
      </c>
      <c r="AA8" s="8">
        <f t="shared" si="5"/>
        <v>562.70000000000005</v>
      </c>
    </row>
    <row r="9" spans="1:27" x14ac:dyDescent="0.25">
      <c r="A9" s="1">
        <v>4</v>
      </c>
      <c r="B9" s="2" t="s">
        <v>10</v>
      </c>
      <c r="C9" s="3">
        <v>50</v>
      </c>
      <c r="D9" s="3">
        <f>4.2/0.7</f>
        <v>6.0000000000000009</v>
      </c>
      <c r="E9" s="3">
        <v>0</v>
      </c>
      <c r="F9" s="3">
        <v>0</v>
      </c>
      <c r="G9" s="3">
        <v>1</v>
      </c>
      <c r="H9" s="3">
        <v>500</v>
      </c>
      <c r="I9" s="3">
        <v>0</v>
      </c>
      <c r="J9" s="3">
        <v>10</v>
      </c>
      <c r="K9" s="3">
        <v>0</v>
      </c>
      <c r="L9" s="3">
        <v>12</v>
      </c>
      <c r="M9" s="3">
        <v>34</v>
      </c>
      <c r="N9" s="3">
        <v>1.1000000000000001</v>
      </c>
      <c r="O9" s="3">
        <v>30</v>
      </c>
      <c r="P9" s="3">
        <v>1.5</v>
      </c>
      <c r="Q9" s="8">
        <f t="shared" si="0"/>
        <v>300.00000000000006</v>
      </c>
      <c r="R9" s="8">
        <f t="shared" si="1"/>
        <v>0</v>
      </c>
      <c r="S9" s="8">
        <f t="shared" si="2"/>
        <v>500</v>
      </c>
      <c r="T9" s="8">
        <f t="shared" si="3"/>
        <v>0</v>
      </c>
      <c r="U9" s="8">
        <f t="shared" si="4"/>
        <v>82.4</v>
      </c>
      <c r="V9" s="6">
        <v>0.7</v>
      </c>
      <c r="W9" s="6">
        <v>0.7</v>
      </c>
      <c r="X9" s="6">
        <v>0.7</v>
      </c>
      <c r="Y9" s="6">
        <v>0.7</v>
      </c>
      <c r="Z9" s="6">
        <v>0.5</v>
      </c>
      <c r="AA9" s="8">
        <f t="shared" si="5"/>
        <v>601.20000000000005</v>
      </c>
    </row>
    <row r="10" spans="1:27" x14ac:dyDescent="0.25">
      <c r="A10" s="1">
        <v>5</v>
      </c>
      <c r="B10" s="5" t="s">
        <v>20</v>
      </c>
      <c r="C10" s="3">
        <v>470</v>
      </c>
      <c r="D10" s="3">
        <f>1.4/0.7</f>
        <v>2</v>
      </c>
      <c r="E10" s="3">
        <v>0</v>
      </c>
      <c r="F10" s="3">
        <v>0</v>
      </c>
      <c r="G10" s="3">
        <v>1</v>
      </c>
      <c r="H10" s="3">
        <v>500</v>
      </c>
      <c r="I10" s="3">
        <v>50</v>
      </c>
      <c r="J10" s="3">
        <v>10</v>
      </c>
      <c r="K10" s="3">
        <v>10</v>
      </c>
      <c r="L10" s="3">
        <v>12</v>
      </c>
      <c r="M10" s="3">
        <v>45</v>
      </c>
      <c r="N10" s="3">
        <v>1.1000000000000001</v>
      </c>
      <c r="O10" s="3">
        <v>25</v>
      </c>
      <c r="P10" s="3">
        <v>1.5</v>
      </c>
      <c r="Q10" s="8">
        <f t="shared" si="0"/>
        <v>940</v>
      </c>
      <c r="R10" s="8">
        <f t="shared" si="1"/>
        <v>0</v>
      </c>
      <c r="S10" s="8">
        <f t="shared" si="2"/>
        <v>500</v>
      </c>
      <c r="T10" s="8">
        <f t="shared" si="3"/>
        <v>620</v>
      </c>
      <c r="U10" s="8">
        <f t="shared" si="4"/>
        <v>87</v>
      </c>
      <c r="V10" s="6">
        <v>0.7</v>
      </c>
      <c r="W10" s="6">
        <v>0.7</v>
      </c>
      <c r="X10" s="6">
        <v>0.7</v>
      </c>
      <c r="Y10" s="6">
        <v>0.7</v>
      </c>
      <c r="Z10" s="6">
        <v>0.5</v>
      </c>
      <c r="AA10" s="8">
        <f t="shared" si="5"/>
        <v>1485.5</v>
      </c>
    </row>
    <row r="11" spans="1:27" x14ac:dyDescent="0.25">
      <c r="A11" s="1">
        <v>6</v>
      </c>
      <c r="B11" s="2" t="s">
        <v>21</v>
      </c>
      <c r="C11" s="3">
        <v>250</v>
      </c>
      <c r="D11" s="3">
        <f>2.1/0.7</f>
        <v>3.0000000000000004</v>
      </c>
      <c r="E11" s="3">
        <v>0</v>
      </c>
      <c r="F11" s="3">
        <v>0</v>
      </c>
      <c r="G11" s="3">
        <v>1</v>
      </c>
      <c r="H11" s="3">
        <v>500</v>
      </c>
      <c r="I11" s="3">
        <v>55</v>
      </c>
      <c r="J11" s="3">
        <v>10</v>
      </c>
      <c r="K11" s="3">
        <v>10</v>
      </c>
      <c r="L11" s="3">
        <v>12</v>
      </c>
      <c r="M11" s="3">
        <v>45</v>
      </c>
      <c r="N11" s="3">
        <v>1.1000000000000001</v>
      </c>
      <c r="O11" s="3">
        <v>25</v>
      </c>
      <c r="P11" s="3">
        <v>1.5</v>
      </c>
      <c r="Q11" s="8">
        <f t="shared" si="0"/>
        <v>750.00000000000011</v>
      </c>
      <c r="R11" s="8">
        <f t="shared" si="1"/>
        <v>0</v>
      </c>
      <c r="S11" s="8">
        <f t="shared" si="2"/>
        <v>500</v>
      </c>
      <c r="T11" s="8">
        <f t="shared" si="3"/>
        <v>670</v>
      </c>
      <c r="U11" s="8">
        <f t="shared" si="4"/>
        <v>87</v>
      </c>
      <c r="V11" s="6">
        <v>0.7</v>
      </c>
      <c r="W11" s="6">
        <v>0.7</v>
      </c>
      <c r="X11" s="6">
        <v>0.7</v>
      </c>
      <c r="Y11" s="6">
        <v>0.7</v>
      </c>
      <c r="Z11" s="6">
        <v>0.5</v>
      </c>
      <c r="AA11" s="8">
        <f t="shared" si="5"/>
        <v>1387.5</v>
      </c>
    </row>
    <row r="12" spans="1:27" x14ac:dyDescent="0.25">
      <c r="A12" s="1">
        <v>7</v>
      </c>
      <c r="B12" s="5" t="s">
        <v>12</v>
      </c>
      <c r="C12" s="3">
        <v>300</v>
      </c>
      <c r="D12" s="3">
        <f>5.6/0.7</f>
        <v>8</v>
      </c>
      <c r="E12" s="3">
        <v>500</v>
      </c>
      <c r="F12" s="3">
        <v>1.7</v>
      </c>
      <c r="G12" s="3">
        <v>1</v>
      </c>
      <c r="H12" s="3">
        <v>500</v>
      </c>
      <c r="I12" s="3">
        <v>0</v>
      </c>
      <c r="J12" s="3">
        <v>10</v>
      </c>
      <c r="K12" s="3">
        <v>0</v>
      </c>
      <c r="L12" s="3">
        <v>12</v>
      </c>
      <c r="M12" s="3">
        <v>24</v>
      </c>
      <c r="N12" s="3">
        <v>1.1000000000000001</v>
      </c>
      <c r="O12" s="3">
        <v>25</v>
      </c>
      <c r="P12" s="3">
        <v>1.5</v>
      </c>
      <c r="Q12" s="8">
        <f t="shared" si="0"/>
        <v>2400</v>
      </c>
      <c r="R12" s="8">
        <f t="shared" si="1"/>
        <v>850</v>
      </c>
      <c r="S12" s="8">
        <f t="shared" si="2"/>
        <v>500</v>
      </c>
      <c r="T12" s="8">
        <f t="shared" si="3"/>
        <v>0</v>
      </c>
      <c r="U12" s="8">
        <f t="shared" si="4"/>
        <v>63.900000000000006</v>
      </c>
      <c r="V12" s="6">
        <v>0.7</v>
      </c>
      <c r="W12" s="6">
        <v>0.7</v>
      </c>
      <c r="X12" s="6">
        <v>0.7</v>
      </c>
      <c r="Y12" s="6">
        <v>0.7</v>
      </c>
      <c r="Z12" s="6">
        <v>0.5</v>
      </c>
      <c r="AA12" s="8">
        <f t="shared" si="5"/>
        <v>2656.95</v>
      </c>
    </row>
    <row r="13" spans="1:27" x14ac:dyDescent="0.25">
      <c r="A13" s="1">
        <v>8</v>
      </c>
      <c r="B13" s="2" t="s">
        <v>13</v>
      </c>
      <c r="C13" s="3">
        <v>40</v>
      </c>
      <c r="D13" s="3">
        <f>4.9/0.7</f>
        <v>7.0000000000000009</v>
      </c>
      <c r="E13" s="3">
        <v>0</v>
      </c>
      <c r="F13" s="3">
        <v>0</v>
      </c>
      <c r="G13" s="3">
        <v>1</v>
      </c>
      <c r="H13" s="3">
        <v>500</v>
      </c>
      <c r="I13" s="3">
        <v>0</v>
      </c>
      <c r="J13" s="3">
        <v>10</v>
      </c>
      <c r="K13" s="3">
        <v>0</v>
      </c>
      <c r="L13" s="3">
        <v>12</v>
      </c>
      <c r="M13" s="3">
        <v>17</v>
      </c>
      <c r="N13" s="3">
        <v>1.1000000000000001</v>
      </c>
      <c r="O13" s="3">
        <v>30</v>
      </c>
      <c r="P13" s="3">
        <v>1.5</v>
      </c>
      <c r="Q13" s="8">
        <f t="shared" si="0"/>
        <v>280.00000000000006</v>
      </c>
      <c r="R13" s="8">
        <f t="shared" si="1"/>
        <v>0</v>
      </c>
      <c r="S13" s="8">
        <f t="shared" si="2"/>
        <v>500</v>
      </c>
      <c r="T13" s="8">
        <f t="shared" si="3"/>
        <v>0</v>
      </c>
      <c r="U13" s="8">
        <f t="shared" si="4"/>
        <v>63.7</v>
      </c>
      <c r="V13" s="6">
        <v>0.7</v>
      </c>
      <c r="W13" s="6">
        <v>0.7</v>
      </c>
      <c r="X13" s="6">
        <v>0.7</v>
      </c>
      <c r="Y13" s="6">
        <v>0.7</v>
      </c>
      <c r="Z13" s="6">
        <v>0.5</v>
      </c>
      <c r="AA13" s="8">
        <f t="shared" si="5"/>
        <v>577.85</v>
      </c>
    </row>
    <row r="14" spans="1:27" x14ac:dyDescent="0.25">
      <c r="A14" s="1">
        <v>9</v>
      </c>
      <c r="B14" s="2" t="s">
        <v>14</v>
      </c>
      <c r="C14" s="3">
        <v>40</v>
      </c>
      <c r="D14" s="3">
        <f>2.8/0.7</f>
        <v>4</v>
      </c>
      <c r="E14" s="3">
        <v>0</v>
      </c>
      <c r="F14" s="3">
        <v>0</v>
      </c>
      <c r="G14" s="3">
        <v>1</v>
      </c>
      <c r="H14" s="3">
        <v>500</v>
      </c>
      <c r="I14" s="3">
        <v>50</v>
      </c>
      <c r="J14" s="3">
        <v>10</v>
      </c>
      <c r="K14" s="3">
        <v>10</v>
      </c>
      <c r="L14" s="3">
        <v>12</v>
      </c>
      <c r="M14" s="3">
        <v>24</v>
      </c>
      <c r="N14" s="3">
        <v>1.1000000000000001</v>
      </c>
      <c r="O14" s="3">
        <v>25</v>
      </c>
      <c r="P14" s="3">
        <v>1.5</v>
      </c>
      <c r="Q14" s="8">
        <f t="shared" si="0"/>
        <v>160</v>
      </c>
      <c r="R14" s="8">
        <f t="shared" si="1"/>
        <v>0</v>
      </c>
      <c r="S14" s="8">
        <f t="shared" si="2"/>
        <v>500</v>
      </c>
      <c r="T14" s="8">
        <f t="shared" si="3"/>
        <v>620</v>
      </c>
      <c r="U14" s="8">
        <f t="shared" si="4"/>
        <v>63.900000000000006</v>
      </c>
      <c r="V14" s="6">
        <v>0.7</v>
      </c>
      <c r="W14" s="6">
        <v>0.7</v>
      </c>
      <c r="X14" s="6">
        <v>0.7</v>
      </c>
      <c r="Y14" s="6">
        <v>0.7</v>
      </c>
      <c r="Z14" s="6">
        <v>0.5</v>
      </c>
      <c r="AA14" s="8">
        <f t="shared" si="5"/>
        <v>927.95</v>
      </c>
    </row>
    <row r="15" spans="1:27" x14ac:dyDescent="0.25">
      <c r="A15" s="1">
        <v>10</v>
      </c>
      <c r="B15" s="2" t="s">
        <v>15</v>
      </c>
      <c r="C15" s="3">
        <v>50</v>
      </c>
      <c r="D15" s="3">
        <f>5.6/0.7</f>
        <v>8</v>
      </c>
      <c r="E15" s="3">
        <v>0</v>
      </c>
      <c r="F15" s="3">
        <v>0</v>
      </c>
      <c r="G15" s="3">
        <v>1</v>
      </c>
      <c r="H15" s="3">
        <v>500</v>
      </c>
      <c r="I15" s="3">
        <v>0</v>
      </c>
      <c r="J15" s="3">
        <v>10</v>
      </c>
      <c r="K15" s="3">
        <v>0</v>
      </c>
      <c r="L15" s="3">
        <v>12</v>
      </c>
      <c r="M15" s="3">
        <v>25</v>
      </c>
      <c r="N15" s="3">
        <v>1.1000000000000001</v>
      </c>
      <c r="O15" s="3">
        <v>25</v>
      </c>
      <c r="P15" s="3">
        <v>1.5</v>
      </c>
      <c r="Q15" s="8">
        <f t="shared" si="0"/>
        <v>400</v>
      </c>
      <c r="R15" s="8">
        <f t="shared" si="1"/>
        <v>0</v>
      </c>
      <c r="S15" s="8">
        <f t="shared" si="2"/>
        <v>500</v>
      </c>
      <c r="T15" s="8">
        <f t="shared" si="3"/>
        <v>0</v>
      </c>
      <c r="U15" s="8">
        <f t="shared" si="4"/>
        <v>65</v>
      </c>
      <c r="V15" s="6">
        <v>0.7</v>
      </c>
      <c r="W15" s="6">
        <v>0.7</v>
      </c>
      <c r="X15" s="6">
        <v>0.7</v>
      </c>
      <c r="Y15" s="6">
        <v>0.7</v>
      </c>
      <c r="Z15" s="6">
        <v>0.5</v>
      </c>
      <c r="AA15" s="8">
        <f t="shared" si="5"/>
        <v>662.5</v>
      </c>
    </row>
    <row r="16" spans="1:27" x14ac:dyDescent="0.25">
      <c r="A16" s="1">
        <v>11</v>
      </c>
      <c r="B16" s="5" t="s">
        <v>8</v>
      </c>
      <c r="C16" s="3">
        <v>120</v>
      </c>
      <c r="D16" s="3">
        <f>3.5/0.7</f>
        <v>5</v>
      </c>
      <c r="E16" s="3">
        <v>0</v>
      </c>
      <c r="F16" s="3">
        <v>0</v>
      </c>
      <c r="G16" s="3">
        <v>1</v>
      </c>
      <c r="H16" s="3">
        <v>500</v>
      </c>
      <c r="I16" s="3">
        <v>0</v>
      </c>
      <c r="J16" s="3">
        <v>10</v>
      </c>
      <c r="K16" s="3">
        <v>0</v>
      </c>
      <c r="L16" s="3">
        <v>12</v>
      </c>
      <c r="M16" s="3">
        <v>28</v>
      </c>
      <c r="N16" s="3">
        <v>1.1000000000000001</v>
      </c>
      <c r="O16" s="3">
        <v>30</v>
      </c>
      <c r="P16" s="3">
        <v>1.5</v>
      </c>
      <c r="Q16" s="8">
        <f t="shared" si="0"/>
        <v>600</v>
      </c>
      <c r="R16" s="8">
        <f t="shared" si="1"/>
        <v>0</v>
      </c>
      <c r="S16" s="8">
        <f t="shared" si="2"/>
        <v>500</v>
      </c>
      <c r="T16" s="8">
        <f t="shared" si="3"/>
        <v>0</v>
      </c>
      <c r="U16" s="8">
        <f t="shared" si="4"/>
        <v>75.800000000000011</v>
      </c>
      <c r="V16" s="6">
        <v>0.8</v>
      </c>
      <c r="W16" s="6">
        <v>0.7</v>
      </c>
      <c r="X16" s="6">
        <v>0.7</v>
      </c>
      <c r="Y16" s="6">
        <v>0.7</v>
      </c>
      <c r="Z16" s="6">
        <v>0.5</v>
      </c>
      <c r="AA16" s="8">
        <f t="shared" si="5"/>
        <v>867.9</v>
      </c>
    </row>
    <row r="17" spans="1:27" x14ac:dyDescent="0.25">
      <c r="A17" s="1">
        <v>12</v>
      </c>
      <c r="B17" s="5" t="s">
        <v>7</v>
      </c>
      <c r="C17" s="3">
        <v>80</v>
      </c>
      <c r="D17" s="3">
        <f>3.5/0.7</f>
        <v>5</v>
      </c>
      <c r="E17" s="3">
        <v>0</v>
      </c>
      <c r="F17" s="3">
        <v>0</v>
      </c>
      <c r="G17" s="3">
        <v>1</v>
      </c>
      <c r="H17" s="3">
        <v>500</v>
      </c>
      <c r="I17" s="3">
        <v>0</v>
      </c>
      <c r="J17" s="3">
        <v>10</v>
      </c>
      <c r="K17" s="3">
        <v>0</v>
      </c>
      <c r="L17" s="3">
        <v>12</v>
      </c>
      <c r="M17" s="3">
        <v>28</v>
      </c>
      <c r="N17" s="3">
        <v>1.1000000000000001</v>
      </c>
      <c r="O17" s="3">
        <v>30</v>
      </c>
      <c r="P17" s="3">
        <v>1.5</v>
      </c>
      <c r="Q17" s="8">
        <f>C17*D17</f>
        <v>400</v>
      </c>
      <c r="R17" s="8">
        <f t="shared" si="1"/>
        <v>0</v>
      </c>
      <c r="S17" s="8">
        <f t="shared" si="2"/>
        <v>500</v>
      </c>
      <c r="T17" s="8">
        <f t="shared" si="3"/>
        <v>0</v>
      </c>
      <c r="U17" s="8">
        <f t="shared" si="4"/>
        <v>75.800000000000011</v>
      </c>
      <c r="V17" s="6">
        <v>0.8</v>
      </c>
      <c r="W17" s="6">
        <v>0.7</v>
      </c>
      <c r="X17" s="6">
        <v>0.7</v>
      </c>
      <c r="Y17" s="6">
        <v>0.7</v>
      </c>
      <c r="Z17" s="6">
        <v>0.5</v>
      </c>
      <c r="AA17" s="8">
        <f t="shared" si="5"/>
        <v>707.9</v>
      </c>
    </row>
    <row r="18" spans="1:27" x14ac:dyDescent="0.25">
      <c r="A18" s="1">
        <v>13</v>
      </c>
      <c r="B18" s="5" t="s">
        <v>6</v>
      </c>
      <c r="C18" s="3">
        <v>100</v>
      </c>
      <c r="D18" s="3">
        <f>3.5/0.7</f>
        <v>5</v>
      </c>
      <c r="E18" s="3">
        <v>0</v>
      </c>
      <c r="F18" s="3">
        <v>0</v>
      </c>
      <c r="G18" s="3">
        <v>1</v>
      </c>
      <c r="H18" s="3">
        <v>500</v>
      </c>
      <c r="I18" s="3">
        <v>0</v>
      </c>
      <c r="J18" s="3">
        <v>10</v>
      </c>
      <c r="K18" s="3">
        <v>0</v>
      </c>
      <c r="L18" s="3">
        <v>12</v>
      </c>
      <c r="M18" s="3">
        <v>28</v>
      </c>
      <c r="N18" s="3">
        <v>1.1000000000000001</v>
      </c>
      <c r="O18" s="3">
        <v>30</v>
      </c>
      <c r="P18" s="3">
        <v>1.5</v>
      </c>
      <c r="Q18" s="8">
        <f t="shared" si="0"/>
        <v>500</v>
      </c>
      <c r="R18" s="8">
        <f t="shared" si="1"/>
        <v>0</v>
      </c>
      <c r="S18" s="8">
        <f t="shared" si="2"/>
        <v>500</v>
      </c>
      <c r="T18" s="8">
        <f t="shared" si="3"/>
        <v>0</v>
      </c>
      <c r="U18" s="8">
        <f t="shared" si="4"/>
        <v>75.800000000000011</v>
      </c>
      <c r="V18" s="6">
        <v>0.8</v>
      </c>
      <c r="W18" s="6">
        <v>0.7</v>
      </c>
      <c r="X18" s="6">
        <v>0.7</v>
      </c>
      <c r="Y18" s="6">
        <v>0.7</v>
      </c>
      <c r="Z18" s="6">
        <v>0.5</v>
      </c>
      <c r="AA18" s="8">
        <f t="shared" si="5"/>
        <v>787.9</v>
      </c>
    </row>
    <row r="19" spans="1:27" x14ac:dyDescent="0.25">
      <c r="A19" s="1">
        <v>14</v>
      </c>
      <c r="B19" s="2" t="s">
        <v>22</v>
      </c>
      <c r="C19" s="3">
        <v>33</v>
      </c>
      <c r="D19" s="3">
        <f>5.6/0.7</f>
        <v>8</v>
      </c>
      <c r="E19" s="3">
        <v>0</v>
      </c>
      <c r="F19" s="3">
        <v>0</v>
      </c>
      <c r="G19" s="3">
        <v>1</v>
      </c>
      <c r="H19" s="3">
        <v>500</v>
      </c>
      <c r="I19" s="3">
        <v>0</v>
      </c>
      <c r="J19" s="3">
        <v>10</v>
      </c>
      <c r="K19" s="3">
        <v>0</v>
      </c>
      <c r="L19" s="3">
        <v>12</v>
      </c>
      <c r="M19" s="3">
        <v>36</v>
      </c>
      <c r="N19" s="3">
        <v>1.1000000000000001</v>
      </c>
      <c r="O19" s="3">
        <v>30</v>
      </c>
      <c r="P19" s="3">
        <v>1.5</v>
      </c>
      <c r="Q19" s="8">
        <f t="shared" si="0"/>
        <v>264</v>
      </c>
      <c r="R19" s="8">
        <f t="shared" si="1"/>
        <v>0</v>
      </c>
      <c r="S19" s="8">
        <f t="shared" si="2"/>
        <v>500</v>
      </c>
      <c r="T19" s="8">
        <f t="shared" si="3"/>
        <v>0</v>
      </c>
      <c r="U19" s="8">
        <f t="shared" si="4"/>
        <v>84.6</v>
      </c>
      <c r="V19" s="6">
        <v>0.7</v>
      </c>
      <c r="W19" s="6">
        <v>0.7</v>
      </c>
      <c r="X19" s="6">
        <v>0.7</v>
      </c>
      <c r="Y19" s="6">
        <v>0.7</v>
      </c>
      <c r="Z19" s="6">
        <v>0.5</v>
      </c>
      <c r="AA19" s="8">
        <f t="shared" si="5"/>
        <v>577.09999999999991</v>
      </c>
    </row>
    <row r="20" spans="1:27" x14ac:dyDescent="0.25">
      <c r="A20" s="1">
        <v>15</v>
      </c>
      <c r="B20" s="2" t="s">
        <v>38</v>
      </c>
      <c r="C20" s="3">
        <v>570</v>
      </c>
      <c r="D20" s="3">
        <f>1.05/0.7</f>
        <v>1.5000000000000002</v>
      </c>
      <c r="E20" s="3">
        <v>0</v>
      </c>
      <c r="F20" s="3">
        <v>0</v>
      </c>
      <c r="G20" s="3">
        <v>1</v>
      </c>
      <c r="H20" s="3">
        <v>500</v>
      </c>
      <c r="I20" s="3">
        <v>0</v>
      </c>
      <c r="J20" s="3">
        <v>10</v>
      </c>
      <c r="K20" s="3">
        <v>0</v>
      </c>
      <c r="L20" s="3">
        <v>12</v>
      </c>
      <c r="M20" s="3">
        <v>34</v>
      </c>
      <c r="N20" s="3">
        <v>1.1000000000000001</v>
      </c>
      <c r="O20" s="3">
        <v>25</v>
      </c>
      <c r="P20" s="3">
        <v>1.5</v>
      </c>
      <c r="Q20" s="8">
        <f t="shared" si="0"/>
        <v>855.00000000000011</v>
      </c>
      <c r="R20" s="8">
        <f t="shared" si="1"/>
        <v>0</v>
      </c>
      <c r="S20" s="8">
        <f t="shared" si="2"/>
        <v>500</v>
      </c>
      <c r="T20" s="8">
        <f t="shared" si="3"/>
        <v>0</v>
      </c>
      <c r="U20" s="8">
        <f t="shared" si="4"/>
        <v>74.900000000000006</v>
      </c>
      <c r="V20" s="6">
        <v>0.7</v>
      </c>
      <c r="W20" s="6">
        <v>0.7</v>
      </c>
      <c r="X20" s="6">
        <v>0.7</v>
      </c>
      <c r="Y20" s="6">
        <v>0.7</v>
      </c>
      <c r="Z20" s="6">
        <v>0.5</v>
      </c>
      <c r="AA20" s="8">
        <f t="shared" si="5"/>
        <v>985.95</v>
      </c>
    </row>
    <row r="21" spans="1:27" x14ac:dyDescent="0.25">
      <c r="A21" s="1">
        <v>16</v>
      </c>
      <c r="B21" s="2" t="s">
        <v>18</v>
      </c>
      <c r="C21" s="3">
        <v>60</v>
      </c>
      <c r="D21" s="3">
        <f>4.2/0.7</f>
        <v>6.0000000000000009</v>
      </c>
      <c r="E21" s="3">
        <v>0</v>
      </c>
      <c r="F21" s="3">
        <v>0</v>
      </c>
      <c r="G21" s="3">
        <v>1</v>
      </c>
      <c r="H21" s="3">
        <v>500</v>
      </c>
      <c r="I21" s="3">
        <v>0</v>
      </c>
      <c r="J21" s="3">
        <v>10</v>
      </c>
      <c r="K21" s="3">
        <v>0</v>
      </c>
      <c r="L21" s="3">
        <v>12</v>
      </c>
      <c r="M21" s="3">
        <v>36</v>
      </c>
      <c r="N21" s="3">
        <v>1.1000000000000001</v>
      </c>
      <c r="O21" s="3">
        <v>30</v>
      </c>
      <c r="P21" s="3">
        <v>1.5</v>
      </c>
      <c r="Q21" s="8">
        <f t="shared" si="0"/>
        <v>360.00000000000006</v>
      </c>
      <c r="R21" s="8">
        <f t="shared" si="1"/>
        <v>0</v>
      </c>
      <c r="S21" s="8">
        <f t="shared" si="2"/>
        <v>500</v>
      </c>
      <c r="T21" s="8">
        <f t="shared" si="3"/>
        <v>0</v>
      </c>
      <c r="U21" s="8">
        <f t="shared" si="4"/>
        <v>84.6</v>
      </c>
      <c r="V21" s="6">
        <v>0.7</v>
      </c>
      <c r="W21" s="6">
        <v>0.7</v>
      </c>
      <c r="X21" s="6">
        <v>0.7</v>
      </c>
      <c r="Y21" s="6">
        <v>0.7</v>
      </c>
      <c r="Z21" s="6">
        <v>0.5</v>
      </c>
      <c r="AA21" s="8">
        <f t="shared" si="5"/>
        <v>644.29999999999995</v>
      </c>
    </row>
    <row r="22" spans="1:27" x14ac:dyDescent="0.25">
      <c r="A22" s="1">
        <v>17</v>
      </c>
      <c r="B22" s="2" t="s">
        <v>17</v>
      </c>
      <c r="C22" s="3">
        <v>66</v>
      </c>
      <c r="D22" s="3">
        <f>3.5/0.7</f>
        <v>5</v>
      </c>
      <c r="E22" s="3">
        <v>0</v>
      </c>
      <c r="F22" s="3">
        <v>0</v>
      </c>
      <c r="G22" s="3">
        <v>1</v>
      </c>
      <c r="H22" s="3">
        <v>500</v>
      </c>
      <c r="I22" s="3">
        <v>0</v>
      </c>
      <c r="J22" s="3">
        <v>10</v>
      </c>
      <c r="K22" s="3">
        <v>0</v>
      </c>
      <c r="L22" s="3">
        <v>12</v>
      </c>
      <c r="M22" s="3">
        <v>36</v>
      </c>
      <c r="N22" s="3">
        <v>1.1000000000000001</v>
      </c>
      <c r="O22" s="3">
        <v>30</v>
      </c>
      <c r="P22" s="3">
        <v>1.5</v>
      </c>
      <c r="Q22" s="8">
        <f t="shared" si="0"/>
        <v>330</v>
      </c>
      <c r="R22" s="8">
        <f t="shared" si="1"/>
        <v>0</v>
      </c>
      <c r="S22" s="8">
        <f t="shared" si="2"/>
        <v>500</v>
      </c>
      <c r="T22" s="8">
        <f t="shared" si="3"/>
        <v>0</v>
      </c>
      <c r="U22" s="8">
        <f t="shared" si="4"/>
        <v>84.6</v>
      </c>
      <c r="V22" s="6">
        <v>0.7</v>
      </c>
      <c r="W22" s="6">
        <v>0.7</v>
      </c>
      <c r="X22" s="6">
        <v>0.7</v>
      </c>
      <c r="Y22" s="6">
        <v>0.7</v>
      </c>
      <c r="Z22" s="6">
        <v>0.5</v>
      </c>
      <c r="AA22" s="8">
        <f t="shared" si="5"/>
        <v>623.29999999999995</v>
      </c>
    </row>
    <row r="23" spans="1:27" x14ac:dyDescent="0.25">
      <c r="A23" s="1">
        <v>18</v>
      </c>
      <c r="B23" s="2" t="s">
        <v>16</v>
      </c>
      <c r="C23" s="3">
        <v>50</v>
      </c>
      <c r="D23" s="3">
        <f>2.1/0.7</f>
        <v>3.0000000000000004</v>
      </c>
      <c r="E23" s="3">
        <v>0</v>
      </c>
      <c r="F23" s="3">
        <v>0</v>
      </c>
      <c r="G23" s="3">
        <v>1</v>
      </c>
      <c r="H23" s="3">
        <v>500</v>
      </c>
      <c r="I23" s="3">
        <v>0</v>
      </c>
      <c r="J23" s="3">
        <v>10</v>
      </c>
      <c r="K23" s="3">
        <v>0</v>
      </c>
      <c r="L23" s="3">
        <v>12</v>
      </c>
      <c r="M23" s="3">
        <v>36</v>
      </c>
      <c r="N23" s="3">
        <v>1.1000000000000001</v>
      </c>
      <c r="O23" s="3">
        <v>25</v>
      </c>
      <c r="P23" s="3">
        <v>1.5</v>
      </c>
      <c r="Q23" s="8">
        <f t="shared" si="0"/>
        <v>150.00000000000003</v>
      </c>
      <c r="R23" s="8">
        <f t="shared" si="1"/>
        <v>0</v>
      </c>
      <c r="S23" s="8">
        <f t="shared" si="2"/>
        <v>500</v>
      </c>
      <c r="T23" s="8">
        <f t="shared" si="3"/>
        <v>0</v>
      </c>
      <c r="U23" s="8">
        <f t="shared" si="4"/>
        <v>77.099999999999994</v>
      </c>
      <c r="V23" s="6">
        <v>0.7</v>
      </c>
      <c r="W23" s="6">
        <v>0.7</v>
      </c>
      <c r="X23" s="6">
        <v>0.7</v>
      </c>
      <c r="Y23" s="6">
        <v>0.7</v>
      </c>
      <c r="Z23" s="6">
        <v>0.5</v>
      </c>
      <c r="AA23" s="8">
        <f t="shared" si="5"/>
        <v>493.55</v>
      </c>
    </row>
    <row r="24" spans="1:27" x14ac:dyDescent="0.25">
      <c r="A24" s="1">
        <v>19</v>
      </c>
      <c r="B24" s="5" t="s">
        <v>32</v>
      </c>
      <c r="C24" s="3">
        <v>30</v>
      </c>
      <c r="D24" s="3">
        <f>11.9/0.7</f>
        <v>17</v>
      </c>
      <c r="E24" s="3">
        <v>0</v>
      </c>
      <c r="F24" s="3">
        <v>0</v>
      </c>
      <c r="G24" s="3">
        <v>1</v>
      </c>
      <c r="H24" s="3">
        <v>500</v>
      </c>
      <c r="I24" s="3">
        <v>0</v>
      </c>
      <c r="J24" s="3">
        <v>10</v>
      </c>
      <c r="K24" s="3">
        <v>0</v>
      </c>
      <c r="L24" s="3">
        <v>12</v>
      </c>
      <c r="M24" s="3">
        <v>36</v>
      </c>
      <c r="N24" s="3">
        <v>1.1000000000000001</v>
      </c>
      <c r="O24" s="3">
        <v>30</v>
      </c>
      <c r="P24" s="3">
        <v>1.5</v>
      </c>
      <c r="Q24" s="8">
        <f t="shared" si="0"/>
        <v>510</v>
      </c>
      <c r="R24" s="8">
        <f t="shared" si="1"/>
        <v>0</v>
      </c>
      <c r="S24" s="8">
        <f t="shared" si="2"/>
        <v>500</v>
      </c>
      <c r="T24" s="8">
        <f t="shared" si="3"/>
        <v>0</v>
      </c>
      <c r="U24" s="8">
        <f t="shared" si="4"/>
        <v>84.6</v>
      </c>
      <c r="V24" s="6">
        <v>0.7</v>
      </c>
      <c r="W24" s="6">
        <v>0.7</v>
      </c>
      <c r="X24" s="6">
        <v>0.7</v>
      </c>
      <c r="Y24" s="6">
        <v>0.7</v>
      </c>
      <c r="Z24" s="6">
        <v>0.5</v>
      </c>
      <c r="AA24" s="8">
        <f t="shared" si="5"/>
        <v>749.3</v>
      </c>
    </row>
    <row r="25" spans="1:27" x14ac:dyDescent="0.25">
      <c r="A25" s="1">
        <v>20</v>
      </c>
      <c r="B25" s="2" t="s">
        <v>43</v>
      </c>
      <c r="C25" s="11">
        <v>250</v>
      </c>
      <c r="D25" s="3">
        <v>2.5</v>
      </c>
      <c r="E25" s="3">
        <v>0</v>
      </c>
      <c r="F25" s="3">
        <v>0</v>
      </c>
      <c r="G25" s="3">
        <v>1</v>
      </c>
      <c r="H25" s="3">
        <v>500</v>
      </c>
      <c r="I25" s="3">
        <v>90</v>
      </c>
      <c r="J25" s="3">
        <v>10</v>
      </c>
      <c r="K25" s="3">
        <v>10</v>
      </c>
      <c r="L25" s="3">
        <v>12</v>
      </c>
      <c r="M25" s="3">
        <v>30</v>
      </c>
      <c r="N25" s="3">
        <v>1.1000000000000001</v>
      </c>
      <c r="O25" s="3">
        <v>25</v>
      </c>
      <c r="P25" s="3">
        <v>1.5</v>
      </c>
      <c r="Q25" s="8">
        <f t="shared" si="0"/>
        <v>625</v>
      </c>
      <c r="R25" s="8">
        <f t="shared" si="1"/>
        <v>0</v>
      </c>
      <c r="S25" s="8">
        <f t="shared" si="2"/>
        <v>500</v>
      </c>
      <c r="T25" s="8">
        <f t="shared" si="3"/>
        <v>1020</v>
      </c>
      <c r="U25" s="8">
        <f t="shared" si="4"/>
        <v>70.5</v>
      </c>
      <c r="V25" s="6">
        <v>0.7</v>
      </c>
      <c r="W25" s="6">
        <v>0.7</v>
      </c>
      <c r="X25" s="6">
        <v>0.7</v>
      </c>
      <c r="Y25" s="6">
        <v>0.7</v>
      </c>
      <c r="Z25" s="6">
        <v>0.5</v>
      </c>
      <c r="AA25" s="8">
        <f t="shared" si="5"/>
        <v>1536.75</v>
      </c>
    </row>
    <row r="26" spans="1:27" x14ac:dyDescent="0.25">
      <c r="A26" s="1">
        <v>21</v>
      </c>
      <c r="B26" s="2" t="s">
        <v>44</v>
      </c>
      <c r="C26" s="11">
        <v>250</v>
      </c>
      <c r="D26" s="3">
        <v>3.5</v>
      </c>
      <c r="E26" s="3">
        <v>0</v>
      </c>
      <c r="F26" s="3">
        <v>0</v>
      </c>
      <c r="G26" s="3">
        <v>1</v>
      </c>
      <c r="H26" s="3">
        <v>500</v>
      </c>
      <c r="I26" s="3">
        <v>90</v>
      </c>
      <c r="J26" s="3">
        <v>10</v>
      </c>
      <c r="K26" s="3">
        <v>10</v>
      </c>
      <c r="L26" s="3">
        <v>12</v>
      </c>
      <c r="M26" s="3">
        <v>30</v>
      </c>
      <c r="N26" s="3">
        <v>1.1000000000000001</v>
      </c>
      <c r="O26" s="3">
        <v>25</v>
      </c>
      <c r="P26" s="3">
        <v>1.5</v>
      </c>
      <c r="Q26" s="8">
        <f t="shared" ref="Q26" si="6">C26*D26</f>
        <v>875</v>
      </c>
      <c r="R26" s="8">
        <f t="shared" ref="R26" si="7">E26*F26</f>
        <v>0</v>
      </c>
      <c r="S26" s="8">
        <f t="shared" ref="S26" si="8">G26*H26</f>
        <v>500</v>
      </c>
      <c r="T26" s="8">
        <f t="shared" ref="T26" si="9">I26*J26+K26*L26</f>
        <v>1020</v>
      </c>
      <c r="U26" s="8">
        <f t="shared" ref="U26" si="10">M26*N26+O26*P26</f>
        <v>70.5</v>
      </c>
      <c r="V26" s="6">
        <v>0.7</v>
      </c>
      <c r="W26" s="6">
        <v>0.7</v>
      </c>
      <c r="X26" s="6">
        <v>0.7</v>
      </c>
      <c r="Y26" s="6">
        <v>0.7</v>
      </c>
      <c r="Z26" s="6">
        <v>0.5</v>
      </c>
      <c r="AA26" s="8">
        <f t="shared" si="5"/>
        <v>1711.75</v>
      </c>
    </row>
    <row r="27" spans="1:27" x14ac:dyDescent="0.25">
      <c r="A27" s="1">
        <v>22</v>
      </c>
      <c r="B27" s="2" t="s">
        <v>41</v>
      </c>
      <c r="C27" s="3">
        <v>300</v>
      </c>
      <c r="D27" s="3">
        <v>3.5</v>
      </c>
      <c r="E27" s="3">
        <v>0</v>
      </c>
      <c r="F27" s="3">
        <v>0</v>
      </c>
      <c r="G27" s="3">
        <v>1</v>
      </c>
      <c r="H27" s="3">
        <v>500</v>
      </c>
      <c r="I27" s="3">
        <v>0</v>
      </c>
      <c r="J27" s="3">
        <v>0</v>
      </c>
      <c r="K27" s="3">
        <v>0</v>
      </c>
      <c r="L27" s="3">
        <v>0</v>
      </c>
      <c r="M27" s="3">
        <v>24</v>
      </c>
      <c r="N27" s="3">
        <v>1.08</v>
      </c>
      <c r="O27" s="3">
        <v>25</v>
      </c>
      <c r="P27" s="3">
        <v>1.5</v>
      </c>
      <c r="Q27" s="8">
        <f t="shared" si="0"/>
        <v>1050</v>
      </c>
      <c r="R27" s="8">
        <f t="shared" si="1"/>
        <v>0</v>
      </c>
      <c r="S27" s="8">
        <f t="shared" si="2"/>
        <v>500</v>
      </c>
      <c r="T27" s="8">
        <f t="shared" si="3"/>
        <v>0</v>
      </c>
      <c r="U27" s="8">
        <f t="shared" si="4"/>
        <v>63.42</v>
      </c>
      <c r="V27" s="6">
        <v>0.7</v>
      </c>
      <c r="W27" s="6">
        <v>0.7</v>
      </c>
      <c r="X27" s="6">
        <v>0.7</v>
      </c>
      <c r="Y27" s="6">
        <v>0.7</v>
      </c>
      <c r="Z27" s="6">
        <v>0.5</v>
      </c>
      <c r="AA27" s="8">
        <f t="shared" si="5"/>
        <v>1116.71</v>
      </c>
    </row>
    <row r="28" spans="1:27" ht="26.25" customHeight="1" x14ac:dyDescent="0.25">
      <c r="A28" s="1">
        <v>23</v>
      </c>
      <c r="B28" s="2" t="s">
        <v>40</v>
      </c>
      <c r="C28" s="3">
        <v>1600</v>
      </c>
      <c r="D28" s="3">
        <v>0</v>
      </c>
      <c r="E28" s="3">
        <v>500</v>
      </c>
      <c r="F28" s="3">
        <v>1.7</v>
      </c>
      <c r="G28" s="3">
        <v>1</v>
      </c>
      <c r="H28" s="3">
        <v>500</v>
      </c>
      <c r="I28" s="3">
        <v>0</v>
      </c>
      <c r="J28" s="3">
        <v>0</v>
      </c>
      <c r="K28" s="3">
        <v>0</v>
      </c>
      <c r="L28" s="3">
        <v>0</v>
      </c>
      <c r="M28" s="3">
        <v>48</v>
      </c>
      <c r="N28" s="3">
        <v>1.1000000000000001</v>
      </c>
      <c r="O28" s="3">
        <v>25</v>
      </c>
      <c r="P28" s="3">
        <v>1.5</v>
      </c>
      <c r="Q28" s="8">
        <f>C28*D28</f>
        <v>0</v>
      </c>
      <c r="R28" s="8">
        <f>E28*F28</f>
        <v>850</v>
      </c>
      <c r="S28" s="8">
        <f>G28*H28</f>
        <v>500</v>
      </c>
      <c r="T28" s="8">
        <f>I28*J28+K28*L28</f>
        <v>0</v>
      </c>
      <c r="U28" s="8">
        <f>M28*N28+O28*P28</f>
        <v>90.300000000000011</v>
      </c>
      <c r="V28" s="6">
        <v>0</v>
      </c>
      <c r="W28" s="6">
        <v>0.7</v>
      </c>
      <c r="X28" s="6">
        <v>0.7</v>
      </c>
      <c r="Y28" s="6">
        <v>0.7</v>
      </c>
      <c r="Z28" s="6">
        <v>0.5</v>
      </c>
      <c r="AA28" s="8">
        <f>$Q28*V28+$R28*W28+$S28*X28+$T28*Y28+$U28*Z28</f>
        <v>990.15</v>
      </c>
    </row>
    <row r="29" spans="1:27" ht="9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55.5" customHeight="1" x14ac:dyDescent="0.25">
      <c r="A30" s="14" t="s">
        <v>39</v>
      </c>
      <c r="B30" s="14"/>
      <c r="C30" s="15" t="s">
        <v>45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spans="1:27" x14ac:dyDescent="0.25">
      <c r="B31" s="7"/>
    </row>
  </sheetData>
  <mergeCells count="23">
    <mergeCell ref="Z1:AA1"/>
    <mergeCell ref="A30:B30"/>
    <mergeCell ref="C30:U30"/>
    <mergeCell ref="V3:AA3"/>
    <mergeCell ref="M4:N4"/>
    <mergeCell ref="O4:P4"/>
    <mergeCell ref="V4:AA4"/>
    <mergeCell ref="I3:L3"/>
    <mergeCell ref="I4:J4"/>
    <mergeCell ref="K4:L4"/>
    <mergeCell ref="M3:P3"/>
    <mergeCell ref="Q3:U4"/>
    <mergeCell ref="C4:C5"/>
    <mergeCell ref="D4:D5"/>
    <mergeCell ref="E4:E5"/>
    <mergeCell ref="F4:F5"/>
    <mergeCell ref="G4:G5"/>
    <mergeCell ref="A3:A5"/>
    <mergeCell ref="B3:B5"/>
    <mergeCell ref="C3:D3"/>
    <mergeCell ref="E3:F3"/>
    <mergeCell ref="G3:H3"/>
    <mergeCell ref="H4:H5"/>
  </mergeCells>
  <pageMargins left="0.19685039370078741" right="0.19685039370078741" top="0.19685039370078741" bottom="0.19685039370078741" header="0.19685039370078741" footer="0.19685039370078741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დანართი №3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2026-01-22T16:30:02Z</dcterms:modified>
</cp:coreProperties>
</file>