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21" sheetId="6" r:id="rId1"/>
    <sheet name="Лист1 (5)" sheetId="7" r:id="rId2"/>
  </sheets>
  <definedNames>
    <definedName name="_xlnm._FilterDatabase" localSheetId="0" hidden="1">'2021'!$A$8:$M$187</definedName>
    <definedName name="_xlnm._FilterDatabase" localSheetId="1" hidden="1">'Лист1 (5)'!$A$8:$P$229</definedName>
    <definedName name="_xlnm.Print_Area" localSheetId="0">'2021'!$A$2:$S$469</definedName>
    <definedName name="_xlnm.Print_Area" localSheetId="1">'Лист1 (5)'!$A$2:$AI$511</definedName>
  </definedNames>
  <calcPr calcId="152511"/>
</workbook>
</file>

<file path=xl/calcChain.xml><?xml version="1.0" encoding="utf-8"?>
<calcChain xmlns="http://schemas.openxmlformats.org/spreadsheetml/2006/main">
  <c r="L160" i="6" l="1"/>
  <c r="L161" i="6"/>
  <c r="L162" i="6"/>
  <c r="L163" i="6"/>
  <c r="L164" i="6"/>
  <c r="L165" i="6"/>
  <c r="L166" i="6"/>
  <c r="L167" i="6"/>
  <c r="L168" i="6"/>
  <c r="L169" i="6"/>
  <c r="L159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34" i="6"/>
  <c r="L135" i="6"/>
  <c r="L136" i="6"/>
  <c r="L137" i="6"/>
  <c r="L138" i="6"/>
  <c r="L139" i="6"/>
  <c r="L140" i="6"/>
  <c r="L141" i="6"/>
  <c r="L133" i="6"/>
  <c r="L122" i="6"/>
  <c r="L123" i="6"/>
  <c r="L124" i="6"/>
  <c r="L125" i="6"/>
  <c r="L126" i="6"/>
  <c r="L127" i="6"/>
  <c r="L128" i="6"/>
  <c r="L129" i="6"/>
  <c r="L117" i="6"/>
  <c r="L118" i="6"/>
  <c r="L119" i="6"/>
  <c r="L120" i="6"/>
  <c r="L121" i="6"/>
  <c r="L109" i="6"/>
  <c r="L110" i="6"/>
  <c r="L111" i="6"/>
  <c r="L112" i="6"/>
  <c r="L113" i="6"/>
  <c r="L114" i="6"/>
  <c r="L115" i="6"/>
  <c r="L116" i="6"/>
  <c r="L108" i="6"/>
  <c r="L99" i="6"/>
  <c r="L100" i="6"/>
  <c r="L101" i="6"/>
  <c r="L102" i="6"/>
  <c r="L103" i="6"/>
  <c r="L104" i="6"/>
  <c r="L105" i="6"/>
  <c r="L106" i="6"/>
  <c r="L107" i="6"/>
  <c r="L92" i="6"/>
  <c r="L93" i="6"/>
  <c r="L94" i="6"/>
  <c r="L95" i="6"/>
  <c r="L96" i="6"/>
  <c r="L97" i="6"/>
  <c r="L98" i="6"/>
  <c r="L84" i="6"/>
  <c r="L85" i="6"/>
  <c r="L86" i="6"/>
  <c r="L87" i="6"/>
  <c r="L88" i="6"/>
  <c r="L89" i="6"/>
  <c r="L90" i="6"/>
  <c r="L91" i="6"/>
  <c r="L77" i="6"/>
  <c r="L78" i="6"/>
  <c r="L79" i="6"/>
  <c r="L80" i="6"/>
  <c r="L81" i="6"/>
  <c r="L82" i="6"/>
  <c r="L83" i="6"/>
  <c r="L71" i="6"/>
  <c r="L72" i="6"/>
  <c r="L73" i="6"/>
  <c r="L74" i="6"/>
  <c r="L75" i="6"/>
  <c r="L76" i="6"/>
  <c r="L63" i="6"/>
  <c r="L64" i="6"/>
  <c r="L65" i="6"/>
  <c r="L66" i="6"/>
  <c r="L67" i="6"/>
  <c r="L68" i="6"/>
  <c r="L69" i="6"/>
  <c r="L70" i="6"/>
  <c r="L59" i="6"/>
  <c r="L60" i="6"/>
  <c r="L61" i="6"/>
  <c r="L62" i="6"/>
  <c r="L52" i="6"/>
  <c r="L53" i="6"/>
  <c r="L54" i="6"/>
  <c r="L55" i="6"/>
  <c r="L56" i="6"/>
  <c r="L57" i="6"/>
  <c r="L58" i="6"/>
  <c r="L48" i="6"/>
  <c r="L49" i="6"/>
  <c r="L50" i="6"/>
  <c r="L51" i="6"/>
  <c r="L42" i="6"/>
  <c r="L43" i="6"/>
  <c r="L44" i="6"/>
  <c r="L45" i="6"/>
  <c r="L46" i="6"/>
  <c r="L47" i="6"/>
  <c r="L41" i="6"/>
  <c r="L39" i="6"/>
  <c r="L38" i="6"/>
  <c r="L35" i="6"/>
  <c r="L36" i="6"/>
  <c r="L37" i="6"/>
  <c r="L31" i="6"/>
  <c r="L32" i="6"/>
  <c r="L33" i="6"/>
  <c r="L34" i="6"/>
  <c r="L30" i="6"/>
  <c r="L25" i="6"/>
  <c r="L26" i="6"/>
  <c r="L27" i="6"/>
  <c r="L22" i="6"/>
  <c r="L23" i="6"/>
  <c r="L24" i="6"/>
  <c r="L19" i="6"/>
  <c r="L20" i="6"/>
  <c r="L21" i="6"/>
  <c r="L17" i="6"/>
  <c r="L18" i="6"/>
  <c r="L16" i="6"/>
  <c r="L10" i="6"/>
  <c r="L11" i="6"/>
  <c r="L12" i="6"/>
  <c r="L13" i="6"/>
  <c r="L14" i="6"/>
  <c r="L15" i="6"/>
  <c r="L9" i="6"/>
  <c r="K213" i="7" l="1"/>
  <c r="K212" i="7"/>
  <c r="K211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43" i="7"/>
  <c r="L142" i="7"/>
  <c r="L141" i="7"/>
  <c r="L138" i="7"/>
  <c r="L136" i="7"/>
  <c r="L135" i="7"/>
  <c r="L132" i="7"/>
  <c r="L129" i="7"/>
  <c r="L128" i="7"/>
  <c r="L127" i="7"/>
  <c r="L126" i="7"/>
  <c r="L125" i="7"/>
  <c r="L124" i="7"/>
  <c r="L123" i="7"/>
  <c r="L122" i="7"/>
  <c r="L121" i="7"/>
  <c r="L119" i="7"/>
  <c r="L118" i="7"/>
  <c r="L115" i="7"/>
  <c r="L114" i="7"/>
  <c r="L113" i="7"/>
  <c r="L112" i="7"/>
  <c r="L110" i="7"/>
  <c r="L109" i="7"/>
  <c r="L108" i="7"/>
  <c r="L107" i="7"/>
  <c r="L106" i="7"/>
  <c r="L104" i="7"/>
  <c r="L103" i="7"/>
  <c r="L101" i="7"/>
  <c r="L100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4" i="7"/>
  <c r="L83" i="7"/>
  <c r="L82" i="7"/>
  <c r="L81" i="7"/>
  <c r="L80" i="7"/>
  <c r="L79" i="7"/>
  <c r="L78" i="7"/>
  <c r="L77" i="7"/>
  <c r="L76" i="7"/>
  <c r="L75" i="7"/>
  <c r="L73" i="7"/>
  <c r="L72" i="7"/>
  <c r="L71" i="7"/>
  <c r="L69" i="7"/>
  <c r="L68" i="7"/>
  <c r="L67" i="7"/>
  <c r="L66" i="7"/>
  <c r="L65" i="7"/>
  <c r="L63" i="7"/>
  <c r="L62" i="7"/>
  <c r="L61" i="7"/>
  <c r="L60" i="7"/>
  <c r="L58" i="7"/>
  <c r="L57" i="7"/>
  <c r="L56" i="7"/>
  <c r="L55" i="7"/>
  <c r="L53" i="7"/>
  <c r="L52" i="7"/>
  <c r="L51" i="7"/>
  <c r="L50" i="7"/>
  <c r="L48" i="7"/>
  <c r="L47" i="7"/>
  <c r="L45" i="7"/>
  <c r="L44" i="7"/>
  <c r="L43" i="7"/>
  <c r="L42" i="7"/>
  <c r="L40" i="7"/>
  <c r="L39" i="7"/>
  <c r="L38" i="7"/>
  <c r="L37" i="7"/>
  <c r="L36" i="7"/>
  <c r="L34" i="7"/>
  <c r="L33" i="7"/>
  <c r="L32" i="7"/>
  <c r="L31" i="7"/>
  <c r="L30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</calcChain>
</file>

<file path=xl/sharedStrings.xml><?xml version="1.0" encoding="utf-8"?>
<sst xmlns="http://schemas.openxmlformats.org/spreadsheetml/2006/main" count="1852" uniqueCount="1046">
  <si>
    <t>ცნობა</t>
  </si>
  <si>
    <t>№</t>
  </si>
  <si>
    <t>შესყიდული საქონლის ან მომსახურების დასახელება</t>
  </si>
  <si>
    <t>შესყიდვის საშუალება</t>
  </si>
  <si>
    <t>მიმწოდებლის დასახელება</t>
  </si>
  <si>
    <t>ხელშეკრულება</t>
  </si>
  <si>
    <t>საქონლის ან მომსახურების მიწოდება</t>
  </si>
  <si>
    <t>N</t>
  </si>
  <si>
    <t>შესყიდვის განხორციელების ვადა/თარიღი</t>
  </si>
  <si>
    <t>aWaris a.r .ჯანმრთელობისა და სოციალური დაცვის სამინისტროს შიდა აუდიტის დეპარტამენტს</t>
  </si>
  <si>
    <t>ბიუჯეტის დაგეგმვისა და სახელმწიფო შესყიდვების დეპარტამენტის</t>
  </si>
  <si>
    <t>2013 წლის 1 იანვრიდან 2013 წლის 1 ივნისამდე  განხორციელებული სახელმწიფო შესყიდვების შესახებ</t>
  </si>
  <si>
    <t>სსიპ ,,სახელისუფლებო სპეციალური კავშირების სააგენტო“</t>
  </si>
  <si>
    <t>გ.შ.</t>
  </si>
  <si>
    <t>კაბელური ტელევიზია</t>
  </si>
  <si>
    <t>საკანცელარიო საქონელი</t>
  </si>
  <si>
    <t>ხელშეკრულების ღირებულება</t>
  </si>
  <si>
    <t>საწვავი (ბენზინი)</t>
  </si>
  <si>
    <t xml:space="preserve">სატელეკომუნიკაციო მომსახურების </t>
  </si>
  <si>
    <t>საბანერო მომსახურება</t>
  </si>
  <si>
    <t>მოქმედების ვადა</t>
  </si>
  <si>
    <t>შპს ,,სერვ.ჯი“</t>
  </si>
  <si>
    <t>გაზეთების მოწოდება</t>
  </si>
  <si>
    <t>შპს ბათუმი-ექსპრესი“</t>
  </si>
  <si>
    <t>ავტომანქანების რემონტი</t>
  </si>
  <si>
    <t>შპს ,,tv era~</t>
  </si>
  <si>
    <t>კოდექსის განახლება</t>
  </si>
  <si>
    <t>ინდ.მეწარმე ბადრი გორაძე</t>
  </si>
  <si>
    <t>სხვადასხვა სახის წარმ. დანიშნ.საქონელი</t>
  </si>
  <si>
    <t>საბეჭდი ქაღალდი</t>
  </si>
  <si>
    <t>სატენდერო ღირებულება</t>
  </si>
  <si>
    <t>სახელშეკრულებო თანხა</t>
  </si>
  <si>
    <t>გამარჯვებული</t>
  </si>
  <si>
    <t>კონსოლიდირებული ტენდერი</t>
  </si>
  <si>
    <t>შპს ,,ახალი ამბების სააგენტო კაუკასუსნიუსი“</t>
  </si>
  <si>
    <t>სერვერზე ჰოსტინგის გამოყოფა</t>
  </si>
  <si>
    <t>საინფორმაციო ვიდეო რგოლის დამზადება</t>
  </si>
  <si>
    <t>ხელშეკრულების ნომერი</t>
  </si>
  <si>
    <t xml:space="preserve">შპს რომპეტროლ საქართველო </t>
  </si>
  <si>
    <t>სპეცკავშირის სიტემით საკომუნიკაციო მომსახურება</t>
  </si>
  <si>
    <t>პროგრამული უზრუნველყოფა</t>
  </si>
  <si>
    <t>საფინანსო ანალიტიკური სამსახური</t>
  </si>
  <si>
    <t>ა(ა)იპ ,,მედიალაინი“</t>
  </si>
  <si>
    <t>CMR</t>
  </si>
  <si>
    <t>შპს ,,თეგეტა მოტორსი“</t>
  </si>
  <si>
    <t>საბურავები</t>
  </si>
  <si>
    <t>ე.ტ.</t>
  </si>
  <si>
    <t>მონაწილე პრეტენდენტები</t>
  </si>
  <si>
    <t>განცხადების N</t>
  </si>
  <si>
    <t>შპს ,,კია მოტორს ჯორჯია“</t>
  </si>
  <si>
    <t>მაგიდის კომპიუტერები</t>
  </si>
  <si>
    <t>შპს ,,იუ ჯი თი“</t>
  </si>
  <si>
    <t>ტენდერები</t>
  </si>
  <si>
    <t>არასახელმწიფო შესყიდვა</t>
  </si>
  <si>
    <t>საფოსტო მომსახურება</t>
  </si>
  <si>
    <t>შპს ,,საქართველოს ფოსტა“</t>
  </si>
  <si>
    <t>საექსპერტო მომსახურება</t>
  </si>
  <si>
    <t>სამხარაულის სასამართლო ექსპერტიზა</t>
  </si>
  <si>
    <t>დარჩენილი</t>
  </si>
  <si>
    <t>შპს ,,თეგი“</t>
  </si>
  <si>
    <t>გრაფიკული დიზაინის შექმნა</t>
  </si>
  <si>
    <t>ბროშურები, პოსტერები</t>
  </si>
  <si>
    <t xml:space="preserve">                              ი ნ ფ ო რ მ ა ც ი ა
განხორციელებული სახელმწიფო შესყიდვების შესახებ 
     2018 წელი </t>
  </si>
  <si>
    <t>შპს ,,ენგადი“</t>
  </si>
  <si>
    <r>
      <t>შპს ,,</t>
    </r>
    <r>
      <rPr>
        <sz val="10"/>
        <color theme="1"/>
        <rFont val="Sylfaen"/>
        <family val="1"/>
        <charset val="204"/>
      </rPr>
      <t>ETALONI 2012“</t>
    </r>
  </si>
  <si>
    <t>ყვავილების თაიგულები</t>
  </si>
  <si>
    <t>სასმელი წყალი</t>
  </si>
  <si>
    <t>ინდ.მეწარმე ამირან დიასამიძე</t>
  </si>
  <si>
    <t>ჰიგიენური საშუალებები</t>
  </si>
  <si>
    <t>ინდ.მეწარმე ისაკ ნინიძე</t>
  </si>
  <si>
    <t>შპს ,,ორანიე ლეუ“</t>
  </si>
  <si>
    <t>კ.ტ</t>
  </si>
  <si>
    <t>შპს კომპანია ჯეოსმ;</t>
  </si>
  <si>
    <t>სს სილქნეტი</t>
  </si>
  <si>
    <t>შპს ,,კანცბუმი“</t>
  </si>
  <si>
    <t>შპს ,,ულტრა“</t>
  </si>
  <si>
    <t>შპს ,,პენსან ჯორჯია“</t>
  </si>
  <si>
    <t>cpv</t>
  </si>
  <si>
    <t>ტელეფონის აპარატი</t>
  </si>
  <si>
    <t>სიგელები</t>
  </si>
  <si>
    <t>შპს გ.კ. ჯგუფი</t>
  </si>
  <si>
    <t>ავტომანქ.ტექნ.მომსახურება</t>
  </si>
  <si>
    <t>ტორტი</t>
  </si>
  <si>
    <t>შპს დონა</t>
  </si>
  <si>
    <t>ინფორმაციის გამოქვეყნება</t>
  </si>
  <si>
    <t>შპს ,,გაზეთი ბათუმელები“</t>
  </si>
  <si>
    <t>გადაუდებელი</t>
  </si>
  <si>
    <t>შპს ,,ელიტ ელექტრონიქსი“</t>
  </si>
  <si>
    <t>შპს ,,გეპა“</t>
  </si>
  <si>
    <t>მოდემი</t>
  </si>
  <si>
    <t>შპს ,,რიალ აუდიტი“</t>
  </si>
  <si>
    <t>ინდ.მეწარმე ნესტან შერვაშიძე</t>
  </si>
  <si>
    <t>ზეთები</t>
  </si>
  <si>
    <t>ფილტრი</t>
  </si>
  <si>
    <t>ინტერნეტი</t>
  </si>
  <si>
    <t>შპს ადელაინი</t>
  </si>
  <si>
    <t>შპს ირბათ ფ.ნ.</t>
  </si>
  <si>
    <t>ავტომანქანების დაზღვევა</t>
  </si>
  <si>
    <t>კომპიუტერული მოწყობილობების ტექნიკური მომსახურება და შეკეთება</t>
  </si>
  <si>
    <t>ენერგომომარაგების აქსესუარები</t>
  </si>
  <si>
    <t>აგვისტო</t>
  </si>
  <si>
    <t>სექტემბერი</t>
  </si>
  <si>
    <t>ოქტ.</t>
  </si>
  <si>
    <t>ნოემბ.</t>
  </si>
  <si>
    <t>დეკემბ.</t>
  </si>
  <si>
    <t>შპს ,,ინტერავტო თრეითინგი“</t>
  </si>
  <si>
    <t>სს ფრანს ავტო</t>
  </si>
  <si>
    <t>CMR190196305</t>
  </si>
  <si>
    <t>CMR200000962</t>
  </si>
  <si>
    <t>02/119</t>
  </si>
  <si>
    <t>CMR200000970</t>
  </si>
  <si>
    <t>02//120</t>
  </si>
  <si>
    <t>02/121</t>
  </si>
  <si>
    <t>CMR200000999</t>
  </si>
  <si>
    <t>ექსკლუზივი</t>
  </si>
  <si>
    <t>02/122</t>
  </si>
  <si>
    <t>CMR200001006</t>
  </si>
  <si>
    <t>CMR200001009</t>
  </si>
  <si>
    <t>02/123</t>
  </si>
  <si>
    <t>CMR200001205</t>
  </si>
  <si>
    <t>CMR200001208</t>
  </si>
  <si>
    <t>02/124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</si>
  <si>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</si>
  <si>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</si>
  <si>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</si>
  <si>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</si>
  <si>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</si>
  <si>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</si>
  <si>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</si>
  <si>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02/125</t>
  </si>
  <si>
    <t>CMR200001212</t>
  </si>
  <si>
    <t>02/126</t>
  </si>
  <si>
    <t>CMR200001248</t>
  </si>
  <si>
    <t>02/127</t>
  </si>
  <si>
    <t>CMR200001251</t>
  </si>
  <si>
    <t>02/128</t>
  </si>
  <si>
    <t>CMR200001262</t>
  </si>
  <si>
    <t>02/129</t>
  </si>
  <si>
    <t>მონაცემთა შენახვა</t>
  </si>
  <si>
    <t>შპს ,,ქლაუდვეი“</t>
  </si>
  <si>
    <t>02/130</t>
  </si>
  <si>
    <t>CMR200009073</t>
  </si>
  <si>
    <t>02/132</t>
  </si>
  <si>
    <t>CMR200009093</t>
  </si>
  <si>
    <t>02/133</t>
  </si>
  <si>
    <t>CMR200010670</t>
  </si>
  <si>
    <t>02/134</t>
  </si>
  <si>
    <t>CMR200011018</t>
  </si>
  <si>
    <t>02/135</t>
  </si>
  <si>
    <t>CMR200012147</t>
  </si>
  <si>
    <t>02/136</t>
  </si>
  <si>
    <t>CMR200012168</t>
  </si>
  <si>
    <t>CMR200018565</t>
  </si>
  <si>
    <t>02/137</t>
  </si>
  <si>
    <t>ბლოკნოტები
ტელეფონის აპარატები</t>
  </si>
  <si>
    <t>CMR200024328</t>
  </si>
  <si>
    <t>02/138</t>
  </si>
  <si>
    <t>CMR200024346</t>
  </si>
  <si>
    <t>02/139</t>
  </si>
  <si>
    <t>02/140</t>
  </si>
  <si>
    <t>CMR200024359</t>
  </si>
  <si>
    <t>02/141</t>
  </si>
  <si>
    <t>CMR200033574</t>
  </si>
  <si>
    <t>CMR200035652</t>
  </si>
  <si>
    <t>CMR200029736</t>
  </si>
  <si>
    <t>02/142</t>
  </si>
  <si>
    <t>CMR200035611</t>
  </si>
  <si>
    <t>02/143</t>
  </si>
  <si>
    <t>აუდიტორული მომსახურება</t>
  </si>
  <si>
    <t>CMR200039918</t>
  </si>
  <si>
    <t>CMR200041365</t>
  </si>
  <si>
    <t>02/144</t>
  </si>
  <si>
    <t>02/145</t>
  </si>
  <si>
    <t>CMR200042163</t>
  </si>
  <si>
    <t>CMR200045560</t>
  </si>
  <si>
    <t>02/146</t>
  </si>
  <si>
    <t>CMR200052134</t>
  </si>
  <si>
    <t>02/147</t>
  </si>
  <si>
    <t>CMR200052887</t>
  </si>
  <si>
    <t>სადეზინფექციო ხსნარები</t>
  </si>
  <si>
    <t>შპს ,,ბათუმის სამედიცინო სახლი“</t>
  </si>
  <si>
    <t>02/148</t>
  </si>
  <si>
    <t>CMR200054584</t>
  </si>
  <si>
    <t>სამედიცინო ნიღაბი</t>
  </si>
  <si>
    <t>შპს ,,ბიოიმპიანტ ჯორჯია“</t>
  </si>
  <si>
    <t>02/149</t>
  </si>
  <si>
    <t>CMR200054661</t>
  </si>
  <si>
    <t>CMR200057063</t>
  </si>
  <si>
    <t>02/150</t>
  </si>
  <si>
    <t>შეკვეთით ნაბეჭდი მასალა</t>
  </si>
  <si>
    <t>CMR200055798</t>
  </si>
  <si>
    <t>შპს ,,სუფთა სახლი“</t>
  </si>
  <si>
    <t>02/151</t>
  </si>
  <si>
    <t>CMR200056862</t>
  </si>
  <si>
    <t>02/152</t>
  </si>
  <si>
    <t>CMR200056768</t>
  </si>
  <si>
    <t>შაქარი</t>
  </si>
  <si>
    <t>შპს ,,ლ ჯორჯია“</t>
  </si>
  <si>
    <t>02/153</t>
  </si>
  <si>
    <t>CMR200058526</t>
  </si>
  <si>
    <t>ფქვილი,შაქარი,მარილი,მაკარონი,შვრიის ფანტელი</t>
  </si>
  <si>
    <t>CMR200058543</t>
  </si>
  <si>
    <t>შპს ,,ნაზილ ბე“</t>
  </si>
  <si>
    <t>02/154</t>
  </si>
  <si>
    <t>მცენარეული ზეთი</t>
  </si>
  <si>
    <t>შპს ,,თიკო“</t>
  </si>
  <si>
    <t>02/155</t>
  </si>
  <si>
    <t>CMR200058556</t>
  </si>
  <si>
    <t>ბრინჯი, წიწიბურა</t>
  </si>
  <si>
    <t>შპს ,,პოლა“</t>
  </si>
  <si>
    <t>02/156</t>
  </si>
  <si>
    <t>CMR200058493</t>
  </si>
  <si>
    <t>02/157</t>
  </si>
  <si>
    <t>CMR200061282</t>
  </si>
  <si>
    <t>CMR200061284</t>
  </si>
  <si>
    <t>სანოტარო მომსახურება</t>
  </si>
  <si>
    <t>554-05</t>
  </si>
  <si>
    <t>ფიზ.პირი მაია კახიძე</t>
  </si>
  <si>
    <t>CMR200063829</t>
  </si>
  <si>
    <t>02/159</t>
  </si>
  <si>
    <t>CMR200064221</t>
  </si>
  <si>
    <t>კომპიუტერული აქსესუარები</t>
  </si>
  <si>
    <t>02/160</t>
  </si>
  <si>
    <t>02/158</t>
  </si>
  <si>
    <t>CMR200064223</t>
  </si>
  <si>
    <t>ძრავის ზეთი</t>
  </si>
  <si>
    <t>CMR200064233</t>
  </si>
  <si>
    <t>02/161</t>
  </si>
  <si>
    <t>CMR200064227</t>
  </si>
  <si>
    <t>შპს ,,ჯორჯიან ექსპრესი“</t>
  </si>
  <si>
    <t>02/162</t>
  </si>
  <si>
    <t>CMR200064228</t>
  </si>
  <si>
    <t>სხვადასხვა ფორმის საკურიერო მომსახურებები</t>
  </si>
  <si>
    <t>პროგრამული უზრუნველყოფის შემუშავება ბუღალტრული აღრიცხვისთვის</t>
  </si>
  <si>
    <t>CMR200065358</t>
  </si>
  <si>
    <t>შპს ერთიგონი</t>
  </si>
  <si>
    <t>02/163</t>
  </si>
  <si>
    <t>02/164</t>
  </si>
  <si>
    <t>CMR200066828</t>
  </si>
  <si>
    <t>CMR200067727</t>
  </si>
  <si>
    <t>შაქარი,ჩაი,სუპები</t>
  </si>
  <si>
    <t>02/165</t>
  </si>
  <si>
    <t>CMR200067773</t>
  </si>
  <si>
    <t>02/166</t>
  </si>
  <si>
    <t>02/167</t>
  </si>
  <si>
    <t>CMR200067777</t>
  </si>
  <si>
    <t>დაკონსერვებული სოკო</t>
  </si>
  <si>
    <t>შვრიის ფანტელი</t>
  </si>
  <si>
    <t>CMR200067779</t>
  </si>
  <si>
    <t>მარილი,საფუარი</t>
  </si>
  <si>
    <t>შპს ,,ჯიბე“</t>
  </si>
  <si>
    <t>02/168</t>
  </si>
  <si>
    <t>CMR200067780</t>
  </si>
  <si>
    <t>02/169</t>
  </si>
  <si>
    <t>02/170</t>
  </si>
  <si>
    <t>CMR200067789</t>
  </si>
  <si>
    <t>CMR200067799</t>
  </si>
  <si>
    <t>ხორბლის ფქვილი</t>
  </si>
  <si>
    <t>შპს ალეკო“</t>
  </si>
  <si>
    <t>02/171</t>
  </si>
  <si>
    <t>CMR200067801</t>
  </si>
  <si>
    <t>პოლიეთილენის პარკები</t>
  </si>
  <si>
    <t>შპს ზუგო</t>
  </si>
  <si>
    <t>02/172</t>
  </si>
  <si>
    <t>CMR200067805</t>
  </si>
  <si>
    <t>02/173</t>
  </si>
  <si>
    <t>CMR200067856</t>
  </si>
  <si>
    <t>ავტოსადგომთა მომსახურებები</t>
  </si>
  <si>
    <t>შპს ბათუმის ავტოტრანსპორტი</t>
  </si>
  <si>
    <t>02/174</t>
  </si>
  <si>
    <t>CMR200070683</t>
  </si>
  <si>
    <t>CMR200071530</t>
  </si>
  <si>
    <t>02/175</t>
  </si>
  <si>
    <t>CMR200072377</t>
  </si>
  <si>
    <t>CMR200075000</t>
  </si>
  <si>
    <t>მანქანების შეკეთება და ტექნიკური მომსახურება</t>
  </si>
  <si>
    <t>02/176</t>
  </si>
  <si>
    <t>CMR200076192</t>
  </si>
  <si>
    <t>02/177</t>
  </si>
  <si>
    <t>CMR200076874</t>
  </si>
  <si>
    <t xml:space="preserve">შპს კპი-ჯორჯია </t>
  </si>
  <si>
    <t>სამედიცინო მოწყობილობები</t>
  </si>
  <si>
    <t>02/178</t>
  </si>
  <si>
    <t>CMR200079017</t>
  </si>
  <si>
    <t>სახელმწიფოებრივი და საზოგადოებრივი მნიშვნელობის ღონისძიება</t>
  </si>
  <si>
    <t>02/179</t>
  </si>
  <si>
    <t>02/180</t>
  </si>
  <si>
    <t>CMR200079022</t>
  </si>
  <si>
    <t>შპს კპი-ქირურგია</t>
  </si>
  <si>
    <t>CMR200079025</t>
  </si>
  <si>
    <t>შპს კპი-ჯგუფი</t>
  </si>
  <si>
    <t>შპს მირკო</t>
  </si>
  <si>
    <t>02/181</t>
  </si>
  <si>
    <t>CMR200079040</t>
  </si>
  <si>
    <t>02/182</t>
  </si>
  <si>
    <t>შპს ,,ემტექი“</t>
  </si>
  <si>
    <t>CMR200079050</t>
  </si>
  <si>
    <t>CMR200080858</t>
  </si>
  <si>
    <t>02/183</t>
  </si>
  <si>
    <t>CMR200081416</t>
  </si>
  <si>
    <t>CMR200081678</t>
  </si>
  <si>
    <t>CMR200082243</t>
  </si>
  <si>
    <t>შპს პოლიგრაფ-სერვისი</t>
  </si>
  <si>
    <t>02/185</t>
  </si>
  <si>
    <t>02/184</t>
  </si>
  <si>
    <t>პაკეტები</t>
  </si>
  <si>
    <t>CMR200081657</t>
  </si>
  <si>
    <t>CON190000599-00197</t>
  </si>
  <si>
    <t>CON190000530-00029</t>
  </si>
  <si>
    <t>სს პსპ დაზღვევა</t>
  </si>
  <si>
    <t>CON190000598-00346</t>
  </si>
  <si>
    <t>CON190000471-00087</t>
  </si>
  <si>
    <t>საწვავი (დიზელი)</t>
  </si>
  <si>
    <t>CON190000603-00028</t>
  </si>
  <si>
    <t>პორტაბელური კომპიუტერები (ლეპტოპები)</t>
  </si>
  <si>
    <t>CON190000758-00010</t>
  </si>
  <si>
    <t>CON190000713-00020</t>
  </si>
  <si>
    <t>CON190000375-00125</t>
  </si>
  <si>
    <t>სატრანსპორტო საშუალებებისა და მათთან დაკავშირებული მოწყობილობების შეკეთება,</t>
  </si>
  <si>
    <t xml:space="preserve"> სს ფრანს ავტო</t>
  </si>
  <si>
    <t>კარტრიჯი</t>
  </si>
  <si>
    <t>CON170000039-00081</t>
  </si>
  <si>
    <t>CON180000002-00160</t>
  </si>
  <si>
    <t>CON200000113-00138</t>
  </si>
  <si>
    <t>CON200000130-00117</t>
  </si>
  <si>
    <t>CON200000135-00013</t>
  </si>
  <si>
    <t>CON190000375-00137</t>
  </si>
  <si>
    <t>კონვერტები</t>
  </si>
  <si>
    <t>ტონერიანი კარტრიჯები</t>
  </si>
  <si>
    <t>NAT190023222</t>
  </si>
  <si>
    <t>NAT190023225</t>
  </si>
  <si>
    <t>NAT190025134</t>
  </si>
  <si>
    <t>მათემოტორსი,  შპს ვს-მოტორსი; თეგეტა მოტორსი; ,,ირბათ-ფ.ნ"</t>
  </si>
  <si>
    <t>NAT200008579</t>
  </si>
  <si>
    <t>სამედიცინო ტანსაცმელი</t>
  </si>
  <si>
    <t>NAT200008580</t>
  </si>
  <si>
    <t>სამედიცინო დახმარების საშუალებები</t>
  </si>
  <si>
    <t>NAT200010116</t>
  </si>
  <si>
    <t>ანტისეპტიკები და დეზინფექტანტები</t>
  </si>
  <si>
    <t>CMR200088664</t>
  </si>
  <si>
    <t>02/186</t>
  </si>
  <si>
    <t>CMR200096788</t>
  </si>
  <si>
    <t>CMR200097614</t>
  </si>
  <si>
    <t>ნესტან შერვაშიძე</t>
  </si>
  <si>
    <t>02/187</t>
  </si>
  <si>
    <t>CMR200098037</t>
  </si>
  <si>
    <t>შპს ,,ტარიელი“</t>
  </si>
  <si>
    <t>02/188</t>
  </si>
  <si>
    <t>CMR200098720</t>
  </si>
  <si>
    <t>02/189</t>
  </si>
  <si>
    <t>ტარიელ ბერიძე</t>
  </si>
  <si>
    <t>ნათურები</t>
  </si>
  <si>
    <t>შპს დდ ჰოლდინგ</t>
  </si>
  <si>
    <t>CMR200103480</t>
  </si>
  <si>
    <t>სასტუმროში დაბინავების მომსახურება</t>
  </si>
  <si>
    <t>CMR200101007</t>
  </si>
  <si>
    <t>CMR200100699</t>
  </si>
  <si>
    <t>სატრანსპორტო საშუალებებისა და მათთან დაკავშირებული მოწყობილობების შეკეთება, ტექნიკური მომსახურება და მასთან დაკავშირებული მომსახურებები</t>
  </si>
  <si>
    <t>CMR200103525</t>
  </si>
  <si>
    <t xml:space="preserve">შპს კია მოტორს ჯორჯია </t>
  </si>
  <si>
    <t>02/190</t>
  </si>
  <si>
    <t>CMR200103770</t>
  </si>
  <si>
    <t>CMR200104182</t>
  </si>
  <si>
    <t>კომპიუტერების ნაწილები, აქსესუარები და სათადარიგო ნაწილები</t>
  </si>
  <si>
    <t>02/192</t>
  </si>
  <si>
    <t>შპს გეპა</t>
  </si>
  <si>
    <t>CMR200104189</t>
  </si>
  <si>
    <t>02/193</t>
  </si>
  <si>
    <t>02/191</t>
  </si>
  <si>
    <t>მოწნული კალათები, ბაინდერები, ტელეფონის აპარატები</t>
  </si>
  <si>
    <t>CMR200104207</t>
  </si>
  <si>
    <t>შპს კანცბუმი</t>
  </si>
  <si>
    <t>CMR200104215</t>
  </si>
  <si>
    <t>ბეჭდვასთან დაკავშირებული მომსახურებები</t>
  </si>
  <si>
    <t>შპს ორანიე ლეუ</t>
  </si>
  <si>
    <t>02/194</t>
  </si>
  <si>
    <t>CMR200105426</t>
  </si>
  <si>
    <t>CMR200106351</t>
  </si>
  <si>
    <t>საწმენდი და საპრიალებელი პროდუქცია</t>
  </si>
  <si>
    <t>ისაკ ნინიძე</t>
  </si>
  <si>
    <t>02/195</t>
  </si>
  <si>
    <t>CMR200106355</t>
  </si>
  <si>
    <t>ფაილები</t>
  </si>
  <si>
    <t>02/196</t>
  </si>
  <si>
    <t>CMR200106362</t>
  </si>
  <si>
    <t>02/197</t>
  </si>
  <si>
    <t>CMR200107295</t>
  </si>
  <si>
    <t>შპს კია მოტორს ჯორჯია</t>
  </si>
  <si>
    <t>02/198</t>
  </si>
  <si>
    <t>CMR200107297</t>
  </si>
  <si>
    <t xml:space="preserve">საჩუქრები </t>
  </si>
  <si>
    <t>შპს აჭარის სამხატვრო საწარმო</t>
  </si>
  <si>
    <t>02/199</t>
  </si>
  <si>
    <t>CMR200113230</t>
  </si>
  <si>
    <t>შპს დიაგნოსტიკა-აჭარა</t>
  </si>
  <si>
    <t>ტექნიკური შემოწმება, ანალიზი და საკონსულტაციო მომსახურებები</t>
  </si>
  <si>
    <t>02/200</t>
  </si>
  <si>
    <t>02/201</t>
  </si>
  <si>
    <t>CMR200113295</t>
  </si>
  <si>
    <t>ბაინდერები</t>
  </si>
  <si>
    <t>CMR200113298</t>
  </si>
  <si>
    <t>02/202</t>
  </si>
  <si>
    <t>შპს ახალი ნათება</t>
  </si>
  <si>
    <t>CMR200117511</t>
  </si>
  <si>
    <t>CMR200115690</t>
  </si>
  <si>
    <t>02/203</t>
  </si>
  <si>
    <t>CMR200118951</t>
  </si>
  <si>
    <t>CMR200119368</t>
  </si>
  <si>
    <t>CMR200122036</t>
  </si>
  <si>
    <t>CMR200121091</t>
  </si>
  <si>
    <t>შპს ალეგრო</t>
  </si>
  <si>
    <t>სარესტორნო მომსახურება</t>
  </si>
  <si>
    <t>CMR200125035</t>
  </si>
  <si>
    <t>CMR200128488</t>
  </si>
  <si>
    <t>შპს ტარიელი</t>
  </si>
  <si>
    <t>CMR200128495</t>
  </si>
  <si>
    <t>შპს საბატა</t>
  </si>
  <si>
    <t>CMR200128859</t>
  </si>
  <si>
    <t>ქსელები</t>
  </si>
  <si>
    <t xml:space="preserve">182`855.44 </t>
  </si>
  <si>
    <t>02/204</t>
  </si>
  <si>
    <t>CMR200130158</t>
  </si>
  <si>
    <t>02/205</t>
  </si>
  <si>
    <t>დენის პირველადი წყაროები</t>
  </si>
  <si>
    <t>CMR200131630</t>
  </si>
  <si>
    <t>შპს ტექნომედი</t>
  </si>
  <si>
    <t>02/206</t>
  </si>
  <si>
    <t>02/207</t>
  </si>
  <si>
    <t>02/208</t>
  </si>
  <si>
    <t>02/209</t>
  </si>
  <si>
    <t>CMR200132686</t>
  </si>
  <si>
    <t>შპს გლობალ ბიზნეს ჯგუფი</t>
  </si>
  <si>
    <t xml:space="preserve">სამედიცინო დახმარების საშუალებები </t>
  </si>
  <si>
    <t>ელემენტები</t>
  </si>
  <si>
    <t>CMR200135982</t>
  </si>
  <si>
    <t>ავეჯი</t>
  </si>
  <si>
    <t>შპს სეფა</t>
  </si>
  <si>
    <t>CMR200137584</t>
  </si>
  <si>
    <t>კომპლექტი ელექტროგაყვანილობისათვის</t>
  </si>
  <si>
    <t>CMR200141272</t>
  </si>
  <si>
    <t>02/210</t>
  </si>
  <si>
    <t>02/211</t>
  </si>
  <si>
    <t>02/212</t>
  </si>
  <si>
    <t>CMR200138797</t>
  </si>
  <si>
    <t>CMR200142510</t>
  </si>
  <si>
    <t>CMR200142517</t>
  </si>
  <si>
    <t>02/213</t>
  </si>
  <si>
    <t>CMR200143165</t>
  </si>
  <si>
    <t>ნავთობი, ქვანახშირი და ნავთობპროდუქტები
; სატრანსპორტო საშუალებებისა და მათთან დაკავშირებული მოწყობილობების შეკეთება, ტექნიკური მომსახურება და მასთან დაკავშირებული მომსახურებები</t>
  </si>
  <si>
    <t>CMR200145560</t>
  </si>
  <si>
    <t>სხვადასხვა საკვები პროდუქტი</t>
  </si>
  <si>
    <t>CMR200146550</t>
  </si>
  <si>
    <t xml:space="preserve">შპს ETALONI 2012 </t>
  </si>
  <si>
    <t>CMR200146555</t>
  </si>
  <si>
    <t>საქონლის შესაფუთი პაკეტები</t>
  </si>
  <si>
    <t>მოწნული კალათები</t>
  </si>
  <si>
    <t>შპს მარი-2015</t>
  </si>
  <si>
    <t>O3432000</t>
  </si>
  <si>
    <t>02/215</t>
  </si>
  <si>
    <t>ხილი და თხილეული</t>
  </si>
  <si>
    <t>CMR200146565</t>
  </si>
  <si>
    <t>შპს ბადაგი</t>
  </si>
  <si>
    <t>02/216</t>
  </si>
  <si>
    <t>O3200000</t>
  </si>
  <si>
    <t xml:space="preserve"> ღვინო</t>
  </si>
  <si>
    <t xml:space="preserve"> შოკოლადის პროდუქტები</t>
  </si>
  <si>
    <t>02/217</t>
  </si>
  <si>
    <t>CMR200146649</t>
  </si>
  <si>
    <t>შპს მაჯიდ ალ ფუტაიმ ჰიპერმარკეტს ჯორჯია</t>
  </si>
  <si>
    <t xml:space="preserve"> ჯილდოები (სიგელი)</t>
  </si>
  <si>
    <t>CMR200147410</t>
  </si>
  <si>
    <t>02/218</t>
  </si>
  <si>
    <t>02/219</t>
  </si>
  <si>
    <t>მისალოცი ბარათები</t>
  </si>
  <si>
    <t>CMR200147415</t>
  </si>
  <si>
    <t>ხილის წვენები</t>
  </si>
  <si>
    <t>CMR200148669</t>
  </si>
  <si>
    <t>02/220</t>
  </si>
  <si>
    <t>შპს ალეკო</t>
  </si>
  <si>
    <t xml:space="preserve">ხორბლის ფქვილი
</t>
  </si>
  <si>
    <t>ტომატ-პასტა</t>
  </si>
  <si>
    <t>02/221</t>
  </si>
  <si>
    <t>CMR200148679</t>
  </si>
  <si>
    <t>CMR200148823</t>
  </si>
  <si>
    <t xml:space="preserve">
შპს ზუგო</t>
  </si>
  <si>
    <t>02/225</t>
  </si>
  <si>
    <t>21.12.12.2020</t>
  </si>
  <si>
    <t>CMR200149415</t>
  </si>
  <si>
    <t>შპს ჯიბე</t>
  </si>
  <si>
    <t>შესქელებული რძე</t>
  </si>
  <si>
    <t>შოკოლადი/მაკარონი</t>
  </si>
  <si>
    <t>დაკონსერვებული ბარდა</t>
  </si>
  <si>
    <t>02/222</t>
  </si>
  <si>
    <t>CMR200149397</t>
  </si>
  <si>
    <t>ჩაი</t>
  </si>
  <si>
    <t>შპს თიკო</t>
  </si>
  <si>
    <t xml:space="preserve">პოლიეთილენის პაკეტები </t>
  </si>
  <si>
    <t>02/223</t>
  </si>
  <si>
    <t>CMR200149829</t>
  </si>
  <si>
    <t>ბრინჯი</t>
  </si>
  <si>
    <t>საფუარი/შაქარი/ჩაი/მარილი</t>
  </si>
  <si>
    <t xml:space="preserve">შპს ნაზილბე + </t>
  </si>
  <si>
    <t>02/224</t>
  </si>
  <si>
    <t>02/226</t>
  </si>
  <si>
    <t>შპს იკა 2020</t>
  </si>
  <si>
    <t>CMR200149806</t>
  </si>
  <si>
    <t>შოკოლადის პროდუქტები</t>
  </si>
  <si>
    <t>02/227</t>
  </si>
  <si>
    <t>CMR200150528</t>
  </si>
  <si>
    <t>ხილი</t>
  </si>
  <si>
    <t>CMR200150859</t>
  </si>
  <si>
    <t>სამგზავრო სატრანსპორტო საშუალებების დაქირავება მძღოლთან ერთად</t>
  </si>
  <si>
    <t>შპს Batumi car tour</t>
  </si>
  <si>
    <t>02/228</t>
  </si>
  <si>
    <t>ივერმედი; შპსWeekend; კინდ სმენა; შპს დოქტორ გუდსი</t>
  </si>
  <si>
    <t>შპს დოქტორ გუდსი</t>
  </si>
  <si>
    <t>O3/12</t>
  </si>
  <si>
    <t xml:space="preserve">1`751`500.00 </t>
  </si>
  <si>
    <t>O3/13</t>
  </si>
  <si>
    <t>1`045`330.00</t>
  </si>
  <si>
    <t>O3/11</t>
  </si>
  <si>
    <t>შპსWeekend; კინდ სმენა.</t>
  </si>
  <si>
    <t xml:space="preserve">შპსWeekend; </t>
  </si>
  <si>
    <t xml:space="preserve"> სს გეფა; შპს მეღვინეობა გრანელი; შპს შრომის უსაფრთხოების ცენტრი; შპს მედინიუსი</t>
  </si>
  <si>
    <t xml:space="preserve">შპს შრომის უსაფრთხოების ცენტრი; </t>
  </si>
  <si>
    <t>O3/10</t>
  </si>
  <si>
    <t>O3/07</t>
  </si>
  <si>
    <t>O3/08</t>
  </si>
  <si>
    <t>O3/09</t>
  </si>
  <si>
    <t>NAT200014568</t>
  </si>
  <si>
    <t>ვერტიკალური ჟალუზები</t>
  </si>
  <si>
    <t>შპს viva-jaluzi; შპს დიო; შპს დაბა+</t>
  </si>
  <si>
    <t>შპს დაბა+</t>
  </si>
  <si>
    <t>NAT200015501</t>
  </si>
  <si>
    <t>დასრულებულია უარყოფითი შედეგით</t>
  </si>
  <si>
    <t>შპს ემტექი</t>
  </si>
  <si>
    <t>233`154.00</t>
  </si>
  <si>
    <t>NAT200015502</t>
  </si>
  <si>
    <t>O3/15</t>
  </si>
  <si>
    <t>გიორგი ელიანოვი; თბილისის სასკოლო ინვენტარის ფაბრიკa;  შ.პ.ს. "მოდერნ-ვილა"; შპს ბლექ სი</t>
  </si>
  <si>
    <t>თბილისის სასკოლო ინვენტარის ფაბრიკა</t>
  </si>
  <si>
    <t>NAT200015589</t>
  </si>
  <si>
    <t>არ შედგა</t>
  </si>
  <si>
    <t>NAT200015590</t>
  </si>
  <si>
    <t>მაცივრები</t>
  </si>
  <si>
    <t>შპს "ომეგა"; ტრჯ გროუპ; შპს "ტექნოჰაუს"</t>
  </si>
  <si>
    <t xml:space="preserve">ტრჯ გროუპ; </t>
  </si>
  <si>
    <t>O3/14</t>
  </si>
  <si>
    <t>NAT200016146</t>
  </si>
  <si>
    <t>02/229</t>
  </si>
  <si>
    <t>24/12/2020</t>
  </si>
  <si>
    <t>31/12/2021</t>
  </si>
  <si>
    <t>31/01/2022</t>
  </si>
  <si>
    <t>CMR200156328</t>
  </si>
  <si>
    <t>სატელეკომუნიკაციო მომსახურების</t>
  </si>
  <si>
    <t>ს.ს. სილქნეტი</t>
  </si>
  <si>
    <t>02/230</t>
  </si>
  <si>
    <t>28/12/2020</t>
  </si>
  <si>
    <t>CMR200156312</t>
  </si>
  <si>
    <t>02/231</t>
  </si>
  <si>
    <t>CMR200156315</t>
  </si>
  <si>
    <t>CMR200148807</t>
  </si>
  <si>
    <t>31/1/2022</t>
  </si>
  <si>
    <t xml:space="preserve">05/3522. </t>
  </si>
  <si>
    <t>ინფორმაციის განთავსება</t>
  </si>
  <si>
    <t>CMR210007676</t>
  </si>
  <si>
    <t>02/232</t>
  </si>
  <si>
    <t>18/01/2021</t>
  </si>
  <si>
    <t>ვიდეო რგოლის დამზადება</t>
  </si>
  <si>
    <t>CMR210008712</t>
  </si>
  <si>
    <t>მედიალაინი</t>
  </si>
  <si>
    <t>02/233</t>
  </si>
  <si>
    <t>02/234</t>
  </si>
  <si>
    <t>21/01/2021</t>
  </si>
  <si>
    <t>CMR210012655</t>
  </si>
  <si>
    <t>CMR210014119</t>
  </si>
  <si>
    <t>02/235</t>
  </si>
  <si>
    <t>26/01/2021</t>
  </si>
  <si>
    <t>02/236</t>
  </si>
  <si>
    <t>CMR210014090</t>
  </si>
  <si>
    <t>02/237</t>
  </si>
  <si>
    <t>CMR210014092</t>
  </si>
  <si>
    <t>შპს "ბათუმი-ექსპრესი“</t>
  </si>
  <si>
    <t>31/01/21</t>
  </si>
  <si>
    <t>02/238</t>
  </si>
  <si>
    <t>CMR210015652</t>
  </si>
  <si>
    <t>CMR210014105</t>
  </si>
  <si>
    <t>02/239</t>
  </si>
  <si>
    <t>02/240</t>
  </si>
  <si>
    <t>CMR210014114</t>
  </si>
  <si>
    <t>წყალი/ნაბეღლავი</t>
  </si>
  <si>
    <t>131-05</t>
  </si>
  <si>
    <t>29/01/2021</t>
  </si>
  <si>
    <t>CMR210024960</t>
  </si>
  <si>
    <t>ტექნიკური შემოწმება</t>
  </si>
  <si>
    <t>CMR210026656</t>
  </si>
  <si>
    <t>შპს "დიაგნოსტიკა აჭარა"</t>
  </si>
  <si>
    <t>02/241</t>
  </si>
  <si>
    <t>25/12/2021</t>
  </si>
  <si>
    <t>30/01/2022</t>
  </si>
  <si>
    <t>სხვა წარმომადგენლობით საქონელი</t>
  </si>
  <si>
    <t>შპს "ტარიელი"</t>
  </si>
  <si>
    <t>02/242</t>
  </si>
  <si>
    <t>17/02/2021</t>
  </si>
  <si>
    <t xml:space="preserve">03200000, 15300000, 15800000  </t>
  </si>
  <si>
    <t>CMR210032905</t>
  </si>
  <si>
    <t>კომპიუტერული ნაწილები</t>
  </si>
  <si>
    <t>CMR210036242</t>
  </si>
  <si>
    <t>შპს "გეპა"</t>
  </si>
  <si>
    <t>02/243</t>
  </si>
  <si>
    <t>25/02/2021</t>
  </si>
  <si>
    <t>15/03/2021</t>
  </si>
  <si>
    <t>CMR210036248</t>
  </si>
  <si>
    <t>02/244</t>
  </si>
  <si>
    <t>26/02/2021</t>
  </si>
  <si>
    <t>476-05</t>
  </si>
  <si>
    <t>CMR210038577</t>
  </si>
  <si>
    <t>CMR210042475</t>
  </si>
  <si>
    <t>15/3/2021</t>
  </si>
  <si>
    <t>17/3/2021</t>
  </si>
  <si>
    <t>02/245</t>
  </si>
  <si>
    <t>CMR210048371</t>
  </si>
  <si>
    <t>02/246</t>
  </si>
  <si>
    <t>29/3/2021</t>
  </si>
  <si>
    <t>30/3/2021</t>
  </si>
  <si>
    <t>CMR210048427</t>
  </si>
  <si>
    <t>02/247</t>
  </si>
  <si>
    <t>50100000, 09200000</t>
  </si>
  <si>
    <t>02/248</t>
  </si>
  <si>
    <t>02/249</t>
  </si>
  <si>
    <t>02/250</t>
  </si>
  <si>
    <t>756-05</t>
  </si>
  <si>
    <t>CMR210051587</t>
  </si>
  <si>
    <t>CMR210053713</t>
  </si>
  <si>
    <t>13/4/2021</t>
  </si>
  <si>
    <t>CMR210055395</t>
  </si>
  <si>
    <t>შპს გეფა</t>
  </si>
  <si>
    <t>სამედიცინო მოწყობილობები, ხელთათმანები</t>
  </si>
  <si>
    <t>15/4/2021</t>
  </si>
  <si>
    <t>20/4/2021</t>
  </si>
  <si>
    <t>სატრენინგო მომსახურებები</t>
  </si>
  <si>
    <t>CMR210055350</t>
  </si>
  <si>
    <t>სსიპ "ფინანსთა სამინისტროს აკადემია"</t>
  </si>
  <si>
    <t>31/8/2021</t>
  </si>
  <si>
    <t>CMR210056321</t>
  </si>
  <si>
    <t>02/251</t>
  </si>
  <si>
    <t>16/4/2021</t>
  </si>
  <si>
    <t>კომპიუტერული ტექნიკის შეკეთება</t>
  </si>
  <si>
    <t>CMR210056327</t>
  </si>
  <si>
    <t>02/252</t>
  </si>
  <si>
    <t>ბლოკნოტები, ბაინდერები, ფაილები</t>
  </si>
  <si>
    <t>CMR210059196</t>
  </si>
  <si>
    <t>02/253</t>
  </si>
  <si>
    <t>23/4/2021</t>
  </si>
  <si>
    <t>30/4/2021</t>
  </si>
  <si>
    <t>CMR210061878</t>
  </si>
  <si>
    <t>02/254</t>
  </si>
  <si>
    <t>28/4/2021</t>
  </si>
  <si>
    <t>ადმინისტრაციული მომსახურება</t>
  </si>
  <si>
    <t>CMR210060161</t>
  </si>
  <si>
    <t>სსიპ "სახელმწიფო სერვისების განვითარების სააგენტო</t>
  </si>
  <si>
    <t>392-05</t>
  </si>
  <si>
    <t>CMR210064300</t>
  </si>
  <si>
    <t>1110-05</t>
  </si>
  <si>
    <t>CMR210062536</t>
  </si>
  <si>
    <t>02/255</t>
  </si>
  <si>
    <t>CMR210063174</t>
  </si>
  <si>
    <t>02/256</t>
  </si>
  <si>
    <t>15/5/2021</t>
  </si>
  <si>
    <t>სხვადასხვა სახის საკვები პროდუქტი</t>
  </si>
  <si>
    <t>სპორტული მომსახურებები</t>
  </si>
  <si>
    <t>CMR210063178</t>
  </si>
  <si>
    <t>აჭარის არ რეგიონალური მინი-ფეხბურთის ფედერაცია</t>
  </si>
  <si>
    <t>02/257</t>
  </si>
  <si>
    <t>21/5/2021</t>
  </si>
  <si>
    <t>ყვავილების თაიგული</t>
  </si>
  <si>
    <t>CMR210063185</t>
  </si>
  <si>
    <t>ი.მ. თამუნა ჯორბენაძე</t>
  </si>
  <si>
    <t>02/258</t>
  </si>
  <si>
    <t>03100000</t>
  </si>
  <si>
    <t>CMR210064067</t>
  </si>
  <si>
    <t>1151-05</t>
  </si>
  <si>
    <t>ი.მ. ირმა ბაკურიძე</t>
  </si>
  <si>
    <t>02/259</t>
  </si>
  <si>
    <t>CMR210066562</t>
  </si>
  <si>
    <t>20/5/2021</t>
  </si>
  <si>
    <t>CMR210066750</t>
  </si>
  <si>
    <t>02/260</t>
  </si>
  <si>
    <t>ჯილდო</t>
  </si>
  <si>
    <t>ფარდა-ჟალუზი</t>
  </si>
  <si>
    <t>CMR210066577</t>
  </si>
  <si>
    <t>შპს "დიო"</t>
  </si>
  <si>
    <t>02/261</t>
  </si>
  <si>
    <t>31/5/2021</t>
  </si>
  <si>
    <t>CMR210069089</t>
  </si>
  <si>
    <t>02/262</t>
  </si>
  <si>
    <t>27/5/2021</t>
  </si>
  <si>
    <t>CMR210069388</t>
  </si>
  <si>
    <t>02/263</t>
  </si>
  <si>
    <t>02/264</t>
  </si>
  <si>
    <t>CMR210069402</t>
  </si>
  <si>
    <t>CMR2100694053</t>
  </si>
  <si>
    <t>02/265</t>
  </si>
  <si>
    <t>365 დღე</t>
  </si>
  <si>
    <t>CMR210069415</t>
  </si>
  <si>
    <t>შპს "ბიბლუსი"</t>
  </si>
  <si>
    <t>02/266</t>
  </si>
  <si>
    <t>CMR210070283</t>
  </si>
  <si>
    <t>02/267</t>
  </si>
  <si>
    <t>09200000</t>
  </si>
  <si>
    <r>
      <rPr>
        <sz val="10"/>
        <color theme="1"/>
        <rFont val="Sylfaen"/>
        <family val="1"/>
      </rPr>
      <t>შპს ,,კია საქართველო</t>
    </r>
    <r>
      <rPr>
        <sz val="10"/>
        <color theme="1"/>
        <rFont val="AcadNusx"/>
      </rPr>
      <t>“</t>
    </r>
  </si>
  <si>
    <t>1378-05</t>
  </si>
  <si>
    <t>CMR210073174</t>
  </si>
  <si>
    <t>CMR210072975</t>
  </si>
  <si>
    <t>02/268</t>
  </si>
  <si>
    <t>20/6/2021</t>
  </si>
  <si>
    <t>ტელევიზორი</t>
  </si>
  <si>
    <t>CMR210072976</t>
  </si>
  <si>
    <t>შპს KTM</t>
  </si>
  <si>
    <t>02/269</t>
  </si>
  <si>
    <t>15/6/2021</t>
  </si>
  <si>
    <t>საინფორმაციო მასალის განთავსება</t>
  </si>
  <si>
    <t>CMR210075539</t>
  </si>
  <si>
    <t>შპს "გაზეთი ბათუმელები"</t>
  </si>
  <si>
    <t>02/270</t>
  </si>
  <si>
    <t>CMR210079143</t>
  </si>
  <si>
    <t>02/271</t>
  </si>
  <si>
    <t>23/6/2021</t>
  </si>
  <si>
    <t>25/6/2021</t>
  </si>
  <si>
    <t>CMR210079145</t>
  </si>
  <si>
    <t>02/272</t>
  </si>
  <si>
    <t>24/6/2021</t>
  </si>
  <si>
    <t>CMR210079151</t>
  </si>
  <si>
    <t>02/273</t>
  </si>
  <si>
    <t>24/620/21</t>
  </si>
  <si>
    <t>CMR210081686</t>
  </si>
  <si>
    <t>CMR210081695</t>
  </si>
  <si>
    <t>02/275</t>
  </si>
  <si>
    <t>02/274</t>
  </si>
  <si>
    <t>CMR210081341</t>
  </si>
  <si>
    <t>1766-05</t>
  </si>
  <si>
    <t>CMR210083839</t>
  </si>
  <si>
    <t>კედლის კონდიციონერი</t>
  </si>
  <si>
    <t>02/276</t>
  </si>
  <si>
    <t>ღონისძიების ორგანიძება</t>
  </si>
  <si>
    <t>CMR210083842</t>
  </si>
  <si>
    <t>შპს "Geovoice"</t>
  </si>
  <si>
    <t>02/277</t>
  </si>
  <si>
    <t>1974-05</t>
  </si>
  <si>
    <t>CMR210084898</t>
  </si>
  <si>
    <t>20/8/2021</t>
  </si>
  <si>
    <t>CMR210084812</t>
  </si>
  <si>
    <t>02/278</t>
  </si>
  <si>
    <t>CMR210091256</t>
  </si>
  <si>
    <t>27/7/2021</t>
  </si>
  <si>
    <t>02/279</t>
  </si>
  <si>
    <t>ი.მ. ისაკ ნინიძე</t>
  </si>
  <si>
    <t>02/280</t>
  </si>
  <si>
    <t>20/12/2021</t>
  </si>
  <si>
    <t>31/1/2021</t>
  </si>
  <si>
    <t>CMR210091260</t>
  </si>
  <si>
    <t>2637-05</t>
  </si>
  <si>
    <t>CMR210095744</t>
  </si>
  <si>
    <t>02/281</t>
  </si>
  <si>
    <t>31/12/21</t>
  </si>
  <si>
    <t>CMR210093710</t>
  </si>
  <si>
    <t>CMR210095541</t>
  </si>
  <si>
    <t>შპს ,,ივიჯი“</t>
  </si>
  <si>
    <t>02/282</t>
  </si>
  <si>
    <t>13/8/2021</t>
  </si>
  <si>
    <t>კონდეციონერის შეკეთება</t>
  </si>
  <si>
    <t>02/283</t>
  </si>
  <si>
    <t>15/8/2021</t>
  </si>
  <si>
    <t>CMR210095544</t>
  </si>
  <si>
    <t>2675-05</t>
  </si>
  <si>
    <t>CMR210095554</t>
  </si>
  <si>
    <t>30/9/2021</t>
  </si>
  <si>
    <t>ი.მ. "მალხაზ ზოიძე"</t>
  </si>
  <si>
    <t>შპს "დონა"</t>
  </si>
  <si>
    <t>CMR210099315</t>
  </si>
  <si>
    <t>02/284</t>
  </si>
  <si>
    <t>24/8/2021</t>
  </si>
  <si>
    <t>სამედიცინო მოწყობილობები, ნიღაბი</t>
  </si>
  <si>
    <t>CMR210099312</t>
  </si>
  <si>
    <r>
      <t>შპს "</t>
    </r>
    <r>
      <rPr>
        <sz val="10"/>
        <color theme="1"/>
        <rFont val="Sylfaen"/>
        <family val="1"/>
      </rPr>
      <t>WEEKEND"</t>
    </r>
  </si>
  <si>
    <t>25/8/2021</t>
  </si>
  <si>
    <t>CMR210100671</t>
  </si>
  <si>
    <t>02/285</t>
  </si>
  <si>
    <t>02/285-1</t>
  </si>
  <si>
    <t>CMR210100682</t>
  </si>
  <si>
    <t>02/286</t>
  </si>
  <si>
    <t>CMR210100702</t>
  </si>
  <si>
    <t>2738-05</t>
  </si>
  <si>
    <t>CMR210102613</t>
  </si>
  <si>
    <t>02/287</t>
  </si>
  <si>
    <t>საკანცელარიო ნივთები, ბლოკნოტები, ბაინდერები, ფაილები</t>
  </si>
  <si>
    <t>CMR210104139</t>
  </si>
  <si>
    <t>02/288</t>
  </si>
  <si>
    <t>13/9/2021</t>
  </si>
  <si>
    <t>15/9/2021</t>
  </si>
  <si>
    <t>CMR210111106</t>
  </si>
  <si>
    <t>შპს ,,სამართლისა და მართლმსაჯულების ტრენინგ ცენტრი“</t>
  </si>
  <si>
    <t>02/289</t>
  </si>
  <si>
    <t>CMR210113234</t>
  </si>
  <si>
    <t>2833-05</t>
  </si>
  <si>
    <t>CMR210115590</t>
  </si>
  <si>
    <t>02/290</t>
  </si>
  <si>
    <t>15/10/2021</t>
  </si>
  <si>
    <t>20/10/2021</t>
  </si>
  <si>
    <t>CMR210124964</t>
  </si>
  <si>
    <t>2996-05</t>
  </si>
  <si>
    <t>კომპიუტერის შეკეთება</t>
  </si>
  <si>
    <t>CMR210131119</t>
  </si>
  <si>
    <t>02/291</t>
  </si>
  <si>
    <t>22/11/2021</t>
  </si>
  <si>
    <t>30/11/2021</t>
  </si>
  <si>
    <t>CMR210131125</t>
  </si>
  <si>
    <t>შპს "მარი-2015"</t>
  </si>
  <si>
    <t>02/292</t>
  </si>
  <si>
    <t>31/01/22</t>
  </si>
  <si>
    <t>03432000</t>
  </si>
  <si>
    <t>სასაჩუქრე ბარათი</t>
  </si>
  <si>
    <t>CMR210131112</t>
  </si>
  <si>
    <t>შპს "სუპერი"</t>
  </si>
  <si>
    <t>02/293</t>
  </si>
  <si>
    <t>15/12/2021</t>
  </si>
  <si>
    <t>31/12/22</t>
  </si>
  <si>
    <t>CMR210131116</t>
  </si>
  <si>
    <t>02/294</t>
  </si>
  <si>
    <t>საოჯახო ტექნიკა (ყავის მადუღარა)</t>
  </si>
  <si>
    <t>CMR210131835</t>
  </si>
  <si>
    <t>შპს "მატექს ჯორჯია"</t>
  </si>
  <si>
    <t>02/295</t>
  </si>
  <si>
    <t>25/11/2021</t>
  </si>
  <si>
    <t>02/296</t>
  </si>
  <si>
    <t>CMR210131758</t>
  </si>
  <si>
    <t>30/1/2022</t>
  </si>
  <si>
    <t>CMR210131759</t>
  </si>
  <si>
    <t>02/297</t>
  </si>
  <si>
    <t>საოფისე ნივთები</t>
  </si>
  <si>
    <t>CMR210131762</t>
  </si>
  <si>
    <t>შპს "ბაინდერი"</t>
  </si>
  <si>
    <t>02/298</t>
  </si>
  <si>
    <t>18500000 
31200000 
39700000</t>
  </si>
  <si>
    <t>CMR210131765</t>
  </si>
  <si>
    <t>02/299</t>
  </si>
  <si>
    <t>ქაღალდის პაკეტები</t>
  </si>
  <si>
    <t>CMR210131769</t>
  </si>
  <si>
    <t xml:space="preserve">შპს პოლიგრაფ-სერვისი </t>
  </si>
  <si>
    <t>02/300</t>
  </si>
  <si>
    <t>ჩურჩხელების ნაკრები</t>
  </si>
  <si>
    <t>CMR210131772</t>
  </si>
  <si>
    <t>02/301</t>
  </si>
  <si>
    <t>03200000</t>
  </si>
  <si>
    <t>ჟალუზზები</t>
  </si>
  <si>
    <t>CMR210135433</t>
  </si>
  <si>
    <t>შპს დიო</t>
  </si>
  <si>
    <t>02/302</t>
  </si>
  <si>
    <t>CMR210136073</t>
  </si>
  <si>
    <t>02/303</t>
  </si>
  <si>
    <t>16/12/2021</t>
  </si>
  <si>
    <t>CMR210134551</t>
  </si>
  <si>
    <t>სოციალური საწარმო თავისუფალი სივრცე</t>
  </si>
  <si>
    <t>3353-05</t>
  </si>
  <si>
    <t>29/11/2021</t>
  </si>
  <si>
    <t>CMR210136823</t>
  </si>
  <si>
    <t>3373-25</t>
  </si>
  <si>
    <t>CMR210136760</t>
  </si>
  <si>
    <t>02/304</t>
  </si>
  <si>
    <t>CMR210138248</t>
  </si>
  <si>
    <t xml:space="preserve"> 3396-05</t>
  </si>
  <si>
    <t>ღვინო, შოკოლადი</t>
  </si>
  <si>
    <t>CMR210138532</t>
  </si>
  <si>
    <t>02/305</t>
  </si>
  <si>
    <t>15800000 
15900000</t>
  </si>
  <si>
    <t>შპს "ახალი ნათება"</t>
  </si>
  <si>
    <t>02/306</t>
  </si>
  <si>
    <t>CMR210139415</t>
  </si>
  <si>
    <t>საკეტები</t>
  </si>
  <si>
    <t>CMR210138937</t>
  </si>
  <si>
    <t>შპს "2014"</t>
  </si>
  <si>
    <t>02/307</t>
  </si>
  <si>
    <t>02/308</t>
  </si>
  <si>
    <t>CMR210138948</t>
  </si>
  <si>
    <t>CMR210139518</t>
  </si>
  <si>
    <t>შპს ირბათ-ფ.ნ</t>
  </si>
  <si>
    <t>02/309</t>
  </si>
  <si>
    <t>13/12/2021</t>
  </si>
  <si>
    <t>შოკოლადი</t>
  </si>
  <si>
    <t>CMR210141788</t>
  </si>
  <si>
    <t>02/310</t>
  </si>
  <si>
    <t>14/12/2021</t>
  </si>
  <si>
    <t>ფურშეტი</t>
  </si>
  <si>
    <t>CMR210142752</t>
  </si>
  <si>
    <t>შპს კარამელი</t>
  </si>
  <si>
    <t>02/311</t>
  </si>
  <si>
    <t>23/12/2021</t>
  </si>
  <si>
    <t>CMR210141793</t>
  </si>
  <si>
    <t>ი.მ. ნესტან შერვაშიძე</t>
  </si>
  <si>
    <t>02/312</t>
  </si>
  <si>
    <t>CMR210142631</t>
  </si>
  <si>
    <t>შპს "კია საქართველო"</t>
  </si>
  <si>
    <t>02/313</t>
  </si>
  <si>
    <t>17/12/2021</t>
  </si>
  <si>
    <t>გოფრირებული ქაღალდი</t>
  </si>
  <si>
    <t>CMR210143090</t>
  </si>
  <si>
    <t xml:space="preserve">შპს მარი-2015 </t>
  </si>
  <si>
    <t>02/314</t>
  </si>
  <si>
    <t>22/12/2021</t>
  </si>
  <si>
    <t>CMR210149896</t>
  </si>
  <si>
    <t>3519-05</t>
  </si>
  <si>
    <t>ელექტრონული ტენდერი</t>
  </si>
  <si>
    <t>CON200000318-00206</t>
  </si>
  <si>
    <t>28/12/2021</t>
  </si>
  <si>
    <t>01/38</t>
  </si>
  <si>
    <t>09132000</t>
  </si>
  <si>
    <t>CON200000293-00147</t>
  </si>
  <si>
    <t>01/39</t>
  </si>
  <si>
    <t>09134200</t>
  </si>
  <si>
    <t>CON200000300-00045</t>
  </si>
  <si>
    <t>სს სს ნიუ ვიჟენ დაზღვევა</t>
  </si>
  <si>
    <t>01/40</t>
  </si>
  <si>
    <t>30.04.2022</t>
  </si>
  <si>
    <t>31/12//2021</t>
  </si>
  <si>
    <t>31/12/2020</t>
  </si>
  <si>
    <t>CON200000320-00404</t>
  </si>
  <si>
    <t>01/41</t>
  </si>
  <si>
    <t>CON190000375-00188</t>
  </si>
  <si>
    <t>01/42</t>
  </si>
  <si>
    <t>18/2/2021</t>
  </si>
  <si>
    <t>CON170000039-00126</t>
  </si>
  <si>
    <t>01/43</t>
  </si>
  <si>
    <t>22/2/2021</t>
  </si>
  <si>
    <t>CON180000002-00345</t>
  </si>
  <si>
    <t>01/44</t>
  </si>
  <si>
    <t>30/5/2021</t>
  </si>
  <si>
    <t>CON210000120-00053</t>
  </si>
  <si>
    <t>01/45</t>
  </si>
  <si>
    <t>30/6/2021</t>
  </si>
  <si>
    <t>CON200000287-00206</t>
  </si>
  <si>
    <t>პსპ ფარმა</t>
  </si>
  <si>
    <t>01/46</t>
  </si>
  <si>
    <t>22/3/2021</t>
  </si>
  <si>
    <t>CON210000135-00026</t>
  </si>
  <si>
    <t>შპს "თეგეტა მოტორსი"</t>
  </si>
  <si>
    <t>01/47</t>
  </si>
  <si>
    <t>31/3/2021</t>
  </si>
  <si>
    <t>1/4-31/10/2021</t>
  </si>
  <si>
    <t>31/11/2021</t>
  </si>
  <si>
    <t>CON210000160-00036</t>
  </si>
  <si>
    <t>01/48</t>
  </si>
  <si>
    <t>CON210000163-00032</t>
  </si>
  <si>
    <t>01/49</t>
  </si>
  <si>
    <t>2/4-31/10/2021</t>
  </si>
  <si>
    <t>CON210000134-00011</t>
  </si>
  <si>
    <t>01/50</t>
  </si>
  <si>
    <t>CON210000133-00064</t>
  </si>
  <si>
    <t>შპს ამბოლი</t>
  </si>
  <si>
    <t>01/51</t>
  </si>
  <si>
    <t>12/4-31/10</t>
  </si>
  <si>
    <t>სამედიცინო მოწყობილობები, ხელთათმანი</t>
  </si>
  <si>
    <t>CON210000247-00073</t>
  </si>
  <si>
    <t>შპს ვალდაუ</t>
  </si>
  <si>
    <t>01/52</t>
  </si>
  <si>
    <t>7/6-30-6</t>
  </si>
  <si>
    <t>CON190000375-00205</t>
  </si>
  <si>
    <t>06.07.-12.07</t>
  </si>
  <si>
    <t>01/53</t>
  </si>
  <si>
    <t>CON210000331-00145</t>
  </si>
  <si>
    <t>01/54</t>
  </si>
  <si>
    <t>29/7/2021</t>
  </si>
  <si>
    <t>CON210000366-00016</t>
  </si>
  <si>
    <t>შპს კამორა</t>
  </si>
  <si>
    <t>01/55</t>
  </si>
  <si>
    <t>18/8/2021</t>
  </si>
  <si>
    <t>17.09. - 31.10.</t>
  </si>
  <si>
    <t>CON210000268-00107</t>
  </si>
  <si>
    <t>შპს ემ აი დი</t>
  </si>
  <si>
    <t>01/56</t>
  </si>
  <si>
    <t>20.08. - 30.09</t>
  </si>
  <si>
    <t>CON210000387-00022</t>
  </si>
  <si>
    <r>
      <t xml:space="preserve">შპს </t>
    </r>
    <r>
      <rPr>
        <sz val="10"/>
        <color theme="1"/>
        <rFont val="Sylfaen"/>
        <family val="1"/>
      </rPr>
      <t>Weekend</t>
    </r>
    <r>
      <rPr>
        <sz val="10"/>
        <color theme="1"/>
        <rFont val="AcadNusx"/>
      </rPr>
      <t xml:space="preserve"> </t>
    </r>
  </si>
  <si>
    <t>01/57</t>
  </si>
  <si>
    <t>CON210000331-00331</t>
  </si>
  <si>
    <t>01/58</t>
  </si>
  <si>
    <t>CON190000375-00216</t>
  </si>
  <si>
    <t>01/59</t>
  </si>
  <si>
    <t>13/10/2021</t>
  </si>
  <si>
    <t>13.10.- 25.10</t>
  </si>
  <si>
    <t>ზამთრის საბურავები</t>
  </si>
  <si>
    <t>CON210000442-00144</t>
  </si>
  <si>
    <t>შპს თეგეტა რითეილი</t>
  </si>
  <si>
    <t>01/60</t>
  </si>
  <si>
    <t>31/03/2022</t>
  </si>
  <si>
    <t>10.11.2021 - 31.01.2022</t>
  </si>
  <si>
    <t>საკურიერო მომსახურება</t>
  </si>
  <si>
    <t>NAT200019190</t>
  </si>
  <si>
    <t>შპს "საქართველოს ფოსტა"</t>
  </si>
  <si>
    <t>03/16</t>
  </si>
  <si>
    <t>NAT210001032</t>
  </si>
  <si>
    <t>შპს ავტოტრანსგრუპი, შპს რინ აუტო, შპს ჯეო-ავტო, ,,ირბათ-ფ.ნ", შპს ვს-მოტორსი, მათემოტორსი, თეგეტა მოტორსი</t>
  </si>
  <si>
    <t>შპს ავტოტრანსგრუპი</t>
  </si>
  <si>
    <t>03/17</t>
  </si>
  <si>
    <t>NAT210001632</t>
  </si>
  <si>
    <t>შპს კომპანია GEOSM, შპს მადრიდი</t>
  </si>
  <si>
    <t>შპს კომპანია GEOSM</t>
  </si>
  <si>
    <t>03/18</t>
  </si>
  <si>
    <t>NAT210001631</t>
  </si>
  <si>
    <t xml:space="preserve"> შპს ადელაინი, შპს მეგა შოპი, შპს ალფა ფორვარდი</t>
  </si>
  <si>
    <t>03/19</t>
  </si>
  <si>
    <t>საოფისე ავეჯი</t>
  </si>
  <si>
    <t>NAT210005741</t>
  </si>
  <si>
    <t>შპს გ.მ.ქ</t>
  </si>
  <si>
    <t>03/20</t>
  </si>
  <si>
    <t>ანტივირუსის პროგრამული პაკეტები</t>
  </si>
  <si>
    <t>NAT210006156</t>
  </si>
  <si>
    <t>03/21</t>
  </si>
  <si>
    <t>ი.მ. ცოტნე ფუტკარაძე, სოფთლაინ საქართველო</t>
  </si>
  <si>
    <t>ი.მ. ცოტნე ფუტკარაძე</t>
  </si>
  <si>
    <t>5`485</t>
  </si>
  <si>
    <t xml:space="preserve">ადგილობრივი (კომპიუტერული) ქსელი
</t>
  </si>
  <si>
    <t>NAT210014787</t>
  </si>
  <si>
    <t>სოფთლაინ საქართველო</t>
  </si>
  <si>
    <t>03/22</t>
  </si>
  <si>
    <t>50`000</t>
  </si>
  <si>
    <t>პულსოქსიმეტრი</t>
  </si>
  <si>
    <t>NAT210014986</t>
  </si>
  <si>
    <t>შპს მედიქალშოპი, შპს Bueno, შპს ფირსთ მედი, შპს ტაურუს +, უნიმედი</t>
  </si>
  <si>
    <t>შპს Bueno</t>
  </si>
  <si>
    <t>03/23</t>
  </si>
  <si>
    <t>7`350</t>
  </si>
  <si>
    <t>NAT210018118</t>
  </si>
  <si>
    <t>შპს საინფორმაციო კომუნიკაციების სისტემები</t>
  </si>
  <si>
    <t>შპს საინფორმაციო კომუნიკაციების სისტემები, შპს "საქართველოს ფოსტა"</t>
  </si>
  <si>
    <t>03/24</t>
  </si>
  <si>
    <t xml:space="preserve"> კარტრიჯები</t>
  </si>
  <si>
    <t>03/25</t>
  </si>
  <si>
    <t>NAT210018209</t>
  </si>
  <si>
    <t xml:space="preserve"> შპს ადელაინი, შპს ალფა ფორვარდი</t>
  </si>
  <si>
    <t>4`200</t>
  </si>
  <si>
    <t>NAT210019590</t>
  </si>
  <si>
    <t>კომპიუტერული მოწყობილობები და აქსესუარები</t>
  </si>
  <si>
    <t>შპს გეპა, შპს ადელაინი</t>
  </si>
  <si>
    <t>03/26</t>
  </si>
  <si>
    <t>8`590</t>
  </si>
  <si>
    <t>გადახდა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</si>
</sst>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&quot; &quot;##0.00"/>
    <numFmt numFmtId="165" formatCode="#&quot; &quot;##0"/>
    <numFmt numFmtId="166" formatCode="##&quot; &quot;##0.00"/>
    <numFmt numFmtId="167" formatCode="###&quot; &quot;##0.00"/>
    <numFmt numFmtId="168" formatCode=".&quot; &quot;##;"/>
  </numFmts>
  <fonts count="62">
    <font>
      <sz val="11"/>
      <color theme="1"/>
      <name val="Calibri"/>
      <family val="2"/>
      <charset val="204"/>
      <scheme val="minor"/>
    </font>
    <font>
      <sz val="14"/>
      <color theme="1"/>
      <name val="Sylfaen"/>
      <family val="1"/>
    </font>
    <font>
      <sz val="11"/>
      <color theme="1"/>
      <name val="Sylfaen"/>
      <family val="1"/>
    </font>
    <font>
      <sz val="10"/>
      <color theme="1"/>
      <name val="Sylfaen"/>
      <family val="1"/>
    </font>
    <font>
      <sz val="10"/>
      <name val="Arial"/>
      <family val="2"/>
      <charset val="204"/>
    </font>
    <font>
      <sz val="10"/>
      <name val="AcadNusx"/>
    </font>
    <font>
      <sz val="10"/>
      <color theme="1"/>
      <name val="AcadNusx"/>
    </font>
    <font>
      <sz val="10"/>
      <name val="Sylfaen"/>
      <family val="1"/>
    </font>
    <font>
      <sz val="10"/>
      <color theme="1"/>
      <name val="Sylfaen"/>
      <family val="1"/>
      <charset val="204"/>
    </font>
    <font>
      <sz val="10"/>
      <name val="Arial Cyr"/>
      <charset val="204"/>
    </font>
    <font>
      <b/>
      <sz val="10"/>
      <color theme="1"/>
      <name val="Sylfaen"/>
      <family val="1"/>
      <charset val="204"/>
    </font>
    <font>
      <sz val="12"/>
      <color indexed="8"/>
      <name val="AcadNusx"/>
    </font>
    <font>
      <sz val="10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8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b/>
      <sz val="14"/>
      <name val="AcadNusx"/>
    </font>
    <font>
      <sz val="8"/>
      <name val="Arial"/>
      <family val="2"/>
      <charset val="204"/>
    </font>
    <font>
      <sz val="8"/>
      <color rgb="FF222222"/>
      <name val="Verdana"/>
      <family val="2"/>
      <charset val="204"/>
    </font>
    <font>
      <sz val="10"/>
      <color rgb="FF222222"/>
      <name val="Verdana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9"/>
      <color theme="1"/>
      <name val="Sylfaen"/>
      <family val="1"/>
      <charset val="204"/>
    </font>
    <font>
      <b/>
      <sz val="8"/>
      <color theme="1"/>
      <name val="Sylfaen"/>
      <family val="1"/>
    </font>
    <font>
      <b/>
      <sz val="8"/>
      <name val="Arial"/>
      <family val="2"/>
      <charset val="204"/>
    </font>
    <font>
      <b/>
      <sz val="8"/>
      <color theme="1"/>
      <name val="AcadNusx"/>
    </font>
    <font>
      <sz val="8"/>
      <color theme="1"/>
      <name val="Sylfaen"/>
      <family val="1"/>
    </font>
    <font>
      <b/>
      <sz val="10"/>
      <color rgb="FFFF0000"/>
      <name val="Sylfaen"/>
      <family val="1"/>
      <charset val="204"/>
    </font>
    <font>
      <sz val="12"/>
      <color theme="1"/>
      <name val="Sylfaen"/>
      <family val="1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0"/>
      <color theme="4"/>
      <name val="Sylfaen"/>
      <family val="1"/>
    </font>
    <font>
      <sz val="10"/>
      <color theme="4"/>
      <name val="AcadNusx"/>
    </font>
    <font>
      <sz val="10"/>
      <color theme="4"/>
      <name val="Arial"/>
      <family val="2"/>
      <charset val="204"/>
    </font>
    <font>
      <sz val="12"/>
      <color theme="4"/>
      <name val="Sylfaen"/>
      <family val="1"/>
    </font>
    <font>
      <sz val="12"/>
      <name val="Sylfaen"/>
      <family val="1"/>
    </font>
    <font>
      <sz val="12"/>
      <name val="Sylfaen"/>
      <family val="1"/>
      <charset val="204"/>
    </font>
    <font>
      <sz val="11"/>
      <name val="Arial"/>
      <family val="2"/>
      <charset val="204"/>
    </font>
    <font>
      <sz val="11"/>
      <color rgb="FF222222"/>
      <name val="Verdana"/>
      <family val="2"/>
      <charset val="204"/>
    </font>
    <font>
      <sz val="8"/>
      <name val="Sylfaen"/>
      <family val="1"/>
    </font>
    <font>
      <sz val="11"/>
      <color rgb="FF363636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222222"/>
      <name val="Verdana"/>
      <family val="2"/>
    </font>
    <font>
      <b/>
      <sz val="10"/>
      <name val="Arial"/>
      <family val="2"/>
    </font>
    <font>
      <b/>
      <sz val="10"/>
      <name val="Sylfaen"/>
      <family val="1"/>
    </font>
    <font>
      <b/>
      <sz val="10"/>
      <color theme="1"/>
      <name val="Sylfaen"/>
      <family val="1"/>
    </font>
    <font>
      <sz val="14"/>
      <color indexed="8"/>
      <name val="Sylfaen"/>
      <family val="1"/>
    </font>
    <font>
      <b/>
      <sz val="14"/>
      <color theme="1"/>
      <name val="Sylfaen"/>
      <family val="1"/>
    </font>
    <font>
      <sz val="14"/>
      <color rgb="FF222222"/>
      <name val="Sylfaen"/>
      <family val="1"/>
    </font>
    <font>
      <sz val="14"/>
      <name val="Sylfaen"/>
      <family val="1"/>
    </font>
    <font>
      <b/>
      <sz val="10"/>
      <name val="Verdana"/>
      <family val="2"/>
    </font>
    <font>
      <b/>
      <sz val="10"/>
      <name val="Arial"/>
      <family val="2"/>
      <charset val="204"/>
    </font>
    <font>
      <b/>
      <sz val="10"/>
      <color rgb="FF222222"/>
      <name val="Verdana"/>
      <family val="2"/>
    </font>
    <font>
      <b/>
      <sz val="11"/>
      <color theme="1"/>
      <name val="Sylfae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AcadNusx"/>
    </font>
    <font>
      <b/>
      <sz val="10"/>
      <color theme="1"/>
      <name val="AcadNusx"/>
    </font>
    <font>
      <b/>
      <sz val="11"/>
      <color rgb="FF222222"/>
      <name val="Verdana"/>
      <family val="2"/>
    </font>
    <font>
      <sz val="10"/>
      <name val="Verdana"/>
      <family val="2"/>
    </font>
    <font>
      <b/>
      <sz val="12"/>
      <color rgb="FF363636"/>
      <name val="Verdana"/>
      <family val="2"/>
    </font>
    <font>
      <b/>
      <sz val="11"/>
      <color rgb="FF363636"/>
      <name val="Verdana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639">
    <xf numFmtId="0" fontId="0" fillId="0" borderId="0" xfId="0"/>
    <xf numFmtId="0" fontId="2" fillId="0" borderId="2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textRotation="90" wrapText="1"/>
    </xf>
    <xf numFmtId="165" fontId="4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/>
    </xf>
    <xf numFmtId="14" fontId="8" fillId="0" borderId="2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165" fontId="4" fillId="0" borderId="6" xfId="1" applyNumberFormat="1" applyFont="1" applyFill="1" applyBorder="1" applyAlignment="1">
      <alignment vertical="center" wrapText="1"/>
    </xf>
    <xf numFmtId="14" fontId="4" fillId="0" borderId="6" xfId="1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165" fontId="24" fillId="0" borderId="2" xfId="1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6" xfId="0" applyFont="1" applyFill="1" applyBorder="1" applyAlignment="1">
      <alignment horizontal="center" vertical="center" textRotation="90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4" fillId="0" borderId="7" xfId="1" applyNumberFormat="1" applyFont="1" applyFill="1" applyBorder="1" applyAlignment="1">
      <alignment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textRotation="90" wrapText="1"/>
    </xf>
    <xf numFmtId="0" fontId="29" fillId="0" borderId="6" xfId="0" applyFont="1" applyFill="1" applyBorder="1" applyAlignment="1">
      <alignment horizontal="center" vertical="center" textRotation="90" wrapText="1"/>
    </xf>
    <xf numFmtId="0" fontId="29" fillId="0" borderId="2" xfId="0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2" fontId="29" fillId="0" borderId="2" xfId="0" applyNumberFormat="1" applyFont="1" applyFill="1" applyBorder="1" applyAlignment="1">
      <alignment horizontal="center" vertical="center" wrapText="1"/>
    </xf>
    <xf numFmtId="2" fontId="28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textRotation="90" wrapText="1"/>
    </xf>
    <xf numFmtId="0" fontId="3" fillId="0" borderId="22" xfId="0" applyFont="1" applyFill="1" applyBorder="1" applyAlignment="1">
      <alignment horizontal="center" vertical="center" wrapText="1"/>
    </xf>
    <xf numFmtId="164" fontId="10" fillId="0" borderId="23" xfId="0" applyNumberFormat="1" applyFont="1" applyFill="1" applyBorder="1" applyAlignment="1">
      <alignment horizontal="center" vertical="center" textRotation="90" wrapText="1"/>
    </xf>
    <xf numFmtId="0" fontId="13" fillId="0" borderId="16" xfId="0" applyFont="1" applyFill="1" applyBorder="1" applyAlignment="1">
      <alignment horizontal="center" vertical="center" wrapText="1"/>
    </xf>
    <xf numFmtId="165" fontId="13" fillId="0" borderId="17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6" fontId="3" fillId="0" borderId="24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Fill="1" applyBorder="1" applyAlignment="1">
      <alignment horizontal="center" vertical="center" wrapText="1"/>
    </xf>
    <xf numFmtId="166" fontId="17" fillId="0" borderId="24" xfId="1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textRotation="90" wrapText="1"/>
    </xf>
    <xf numFmtId="164" fontId="14" fillId="0" borderId="6" xfId="0" applyNumberFormat="1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7" fillId="4" borderId="0" xfId="0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35" fillId="0" borderId="2" xfId="0" applyNumberFormat="1" applyFont="1" applyFill="1" applyBorder="1" applyAlignment="1">
      <alignment horizontal="center" vertical="center" wrapText="1"/>
    </xf>
    <xf numFmtId="166" fontId="7" fillId="0" borderId="19" xfId="0" applyNumberFormat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horizontal="center" vertical="center" wrapText="1"/>
    </xf>
    <xf numFmtId="166" fontId="12" fillId="0" borderId="19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66" fontId="8" fillId="0" borderId="24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14" fontId="7" fillId="0" borderId="11" xfId="0" applyNumberFormat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vertical="center" wrapText="1"/>
    </xf>
    <xf numFmtId="14" fontId="31" fillId="0" borderId="11" xfId="0" applyNumberFormat="1" applyFont="1" applyFill="1" applyBorder="1" applyAlignment="1">
      <alignment horizontal="center" vertical="center" wrapText="1"/>
    </xf>
    <xf numFmtId="0" fontId="34" fillId="0" borderId="2" xfId="0" applyNumberFormat="1" applyFont="1" applyFill="1" applyBorder="1" applyAlignment="1">
      <alignment horizontal="center" vertical="center" wrapText="1"/>
    </xf>
    <xf numFmtId="166" fontId="31" fillId="0" borderId="2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 wrapText="1"/>
    </xf>
    <xf numFmtId="165" fontId="33" fillId="0" borderId="2" xfId="1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 wrapText="1"/>
    </xf>
    <xf numFmtId="14" fontId="31" fillId="0" borderId="2" xfId="0" applyNumberFormat="1" applyFont="1" applyFill="1" applyBorder="1" applyAlignment="1">
      <alignment horizontal="center" vertical="center" wrapText="1"/>
    </xf>
    <xf numFmtId="166" fontId="31" fillId="0" borderId="2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66" fontId="7" fillId="0" borderId="24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5" fontId="12" fillId="0" borderId="6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2" fontId="10" fillId="0" borderId="24" xfId="0" applyNumberFormat="1" applyFont="1" applyFill="1" applyBorder="1" applyAlignment="1">
      <alignment horizontal="center" vertical="center" wrapText="1"/>
    </xf>
    <xf numFmtId="168" fontId="13" fillId="0" borderId="4" xfId="0" applyNumberFormat="1" applyFont="1" applyFill="1" applyBorder="1" applyAlignment="1">
      <alignment horizontal="center" vertical="center" wrapText="1"/>
    </xf>
    <xf numFmtId="168" fontId="13" fillId="0" borderId="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textRotation="90" wrapText="1"/>
    </xf>
    <xf numFmtId="0" fontId="10" fillId="0" borderId="6" xfId="0" applyNumberFormat="1" applyFont="1" applyFill="1" applyBorder="1" applyAlignment="1">
      <alignment horizontal="center" vertical="center" textRotation="90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7" fillId="0" borderId="5" xfId="1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center" vertical="center" textRotation="90" wrapText="1"/>
    </xf>
    <xf numFmtId="164" fontId="10" fillId="3" borderId="12" xfId="0" applyNumberFormat="1" applyFont="1" applyFill="1" applyBorder="1" applyAlignment="1">
      <alignment horizontal="center" vertical="center" textRotation="90" wrapText="1"/>
    </xf>
    <xf numFmtId="165" fontId="13" fillId="3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164" fontId="27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vertical="center" wrapText="1"/>
    </xf>
    <xf numFmtId="165" fontId="12" fillId="0" borderId="2" xfId="1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166" fontId="8" fillId="0" borderId="19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165" fontId="18" fillId="0" borderId="6" xfId="1" applyNumberFormat="1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165" fontId="18" fillId="0" borderId="10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4" fontId="12" fillId="3" borderId="9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vertical="center" wrapText="1"/>
    </xf>
    <xf numFmtId="165" fontId="4" fillId="6" borderId="6" xfId="1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0" fontId="3" fillId="6" borderId="6" xfId="0" applyNumberFormat="1" applyFont="1" applyFill="1" applyBorder="1" applyAlignment="1">
      <alignment horizontal="center" vertical="center" wrapText="1"/>
    </xf>
    <xf numFmtId="14" fontId="7" fillId="6" borderId="6" xfId="0" applyNumberFormat="1" applyFont="1" applyFill="1" applyBorder="1" applyAlignment="1">
      <alignment horizontal="center" vertical="center" wrapText="1"/>
    </xf>
    <xf numFmtId="14" fontId="7" fillId="6" borderId="7" xfId="0" applyNumberFormat="1" applyFont="1" applyFill="1" applyBorder="1" applyAlignment="1">
      <alignment horizontal="center" vertical="center" wrapText="1"/>
    </xf>
    <xf numFmtId="0" fontId="28" fillId="6" borderId="2" xfId="0" applyNumberFormat="1" applyFont="1" applyFill="1" applyBorder="1" applyAlignment="1">
      <alignment horizontal="center" vertical="center" wrapText="1"/>
    </xf>
    <xf numFmtId="166" fontId="3" fillId="6" borderId="19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3" fillId="6" borderId="6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165" fontId="37" fillId="0" borderId="2" xfId="1" applyNumberFormat="1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left" vertical="center" wrapText="1"/>
    </xf>
    <xf numFmtId="2" fontId="3" fillId="3" borderId="12" xfId="0" applyNumberFormat="1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textRotation="90" wrapText="1"/>
    </xf>
    <xf numFmtId="0" fontId="13" fillId="7" borderId="2" xfId="0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164" fontId="7" fillId="7" borderId="2" xfId="0" applyNumberFormat="1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 wrapText="1"/>
    </xf>
    <xf numFmtId="164" fontId="12" fillId="7" borderId="2" xfId="0" applyNumberFormat="1" applyFont="1" applyFill="1" applyBorder="1" applyAlignment="1">
      <alignment horizontal="center" vertical="center" wrapText="1"/>
    </xf>
    <xf numFmtId="164" fontId="12" fillId="7" borderId="1" xfId="0" applyNumberFormat="1" applyFont="1" applyFill="1" applyBorder="1" applyAlignment="1">
      <alignment horizontal="center" vertical="center" wrapText="1"/>
    </xf>
    <xf numFmtId="164" fontId="3" fillId="7" borderId="6" xfId="0" applyNumberFormat="1" applyFont="1" applyFill="1" applyBorder="1" applyAlignment="1">
      <alignment horizontal="center" vertical="center" wrapText="1"/>
    </xf>
    <xf numFmtId="167" fontId="3" fillId="7" borderId="2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7" fontId="3" fillId="8" borderId="2" xfId="0" applyNumberFormat="1" applyFont="1" applyFill="1" applyBorder="1" applyAlignment="1">
      <alignment horizontal="center" vertical="center" wrapText="1"/>
    </xf>
    <xf numFmtId="164" fontId="3" fillId="8" borderId="2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vertical="center" wrapText="1"/>
    </xf>
    <xf numFmtId="165" fontId="4" fillId="7" borderId="2" xfId="1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3" fillId="7" borderId="2" xfId="0" applyNumberFormat="1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14" fontId="3" fillId="7" borderId="2" xfId="0" applyNumberFormat="1" applyFont="1" applyFill="1" applyBorder="1" applyAlignment="1">
      <alignment horizontal="center" vertical="center" wrapText="1"/>
    </xf>
    <xf numFmtId="14" fontId="8" fillId="7" borderId="3" xfId="0" applyNumberFormat="1" applyFont="1" applyFill="1" applyBorder="1" applyAlignment="1">
      <alignment horizontal="center" vertical="center" wrapText="1"/>
    </xf>
    <xf numFmtId="0" fontId="28" fillId="7" borderId="2" xfId="0" applyNumberFormat="1" applyFont="1" applyFill="1" applyBorder="1" applyAlignment="1">
      <alignment horizontal="center" vertical="center" wrapText="1"/>
    </xf>
    <xf numFmtId="166" fontId="3" fillId="7" borderId="24" xfId="0" applyNumberFormat="1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28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vertical="center" wrapText="1"/>
    </xf>
    <xf numFmtId="165" fontId="4" fillId="7" borderId="6" xfId="1" applyNumberFormat="1" applyFont="1" applyFill="1" applyBorder="1" applyAlignment="1">
      <alignment vertical="center" wrapText="1"/>
    </xf>
    <xf numFmtId="14" fontId="4" fillId="7" borderId="6" xfId="1" applyNumberFormat="1" applyFont="1" applyFill="1" applyBorder="1" applyAlignment="1">
      <alignment vertical="center" wrapText="1"/>
    </xf>
    <xf numFmtId="14" fontId="4" fillId="7" borderId="7" xfId="1" applyNumberFormat="1" applyFont="1" applyFill="1" applyBorder="1" applyAlignment="1">
      <alignment vertical="center" wrapText="1"/>
    </xf>
    <xf numFmtId="166" fontId="3" fillId="7" borderId="2" xfId="0" applyNumberFormat="1" applyFont="1" applyFill="1" applyBorder="1" applyAlignment="1">
      <alignment horizontal="center" vertical="center" wrapText="1"/>
    </xf>
    <xf numFmtId="14" fontId="31" fillId="7" borderId="6" xfId="0" applyNumberFormat="1" applyFont="1" applyFill="1" applyBorder="1" applyAlignment="1">
      <alignment horizontal="center" vertical="center" wrapText="1"/>
    </xf>
    <xf numFmtId="0" fontId="34" fillId="7" borderId="2" xfId="0" applyNumberFormat="1" applyFont="1" applyFill="1" applyBorder="1" applyAlignment="1">
      <alignment horizontal="center" vertical="center" wrapText="1"/>
    </xf>
    <xf numFmtId="166" fontId="31" fillId="7" borderId="24" xfId="0" applyNumberFormat="1" applyFont="1" applyFill="1" applyBorder="1" applyAlignment="1">
      <alignment horizontal="center" vertical="center" wrapText="1"/>
    </xf>
    <xf numFmtId="0" fontId="7" fillId="9" borderId="6" xfId="0" applyNumberFormat="1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5" fillId="9" borderId="6" xfId="1" applyFont="1" applyFill="1" applyBorder="1" applyAlignment="1">
      <alignment vertical="center" wrapText="1"/>
    </xf>
    <xf numFmtId="165" fontId="4" fillId="9" borderId="6" xfId="1" applyNumberFormat="1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vertical="center" wrapText="1"/>
    </xf>
    <xf numFmtId="14" fontId="7" fillId="9" borderId="6" xfId="0" applyNumberFormat="1" applyFont="1" applyFill="1" applyBorder="1" applyAlignment="1">
      <alignment horizontal="center" vertical="center" wrapText="1"/>
    </xf>
    <xf numFmtId="14" fontId="7" fillId="9" borderId="7" xfId="0" applyNumberFormat="1" applyFont="1" applyFill="1" applyBorder="1" applyAlignment="1">
      <alignment horizontal="center" vertical="center" wrapText="1"/>
    </xf>
    <xf numFmtId="166" fontId="3" fillId="9" borderId="24" xfId="0" applyNumberFormat="1" applyFont="1" applyFill="1" applyBorder="1" applyAlignment="1">
      <alignment horizontal="center" vertical="center" wrapText="1"/>
    </xf>
    <xf numFmtId="164" fontId="8" fillId="9" borderId="4" xfId="0" applyNumberFormat="1" applyFont="1" applyFill="1" applyBorder="1" applyAlignment="1">
      <alignment horizontal="center" vertical="center" wrapText="1"/>
    </xf>
    <xf numFmtId="164" fontId="8" fillId="9" borderId="2" xfId="0" applyNumberFormat="1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66" fontId="7" fillId="9" borderId="19" xfId="0" applyNumberFormat="1" applyFont="1" applyFill="1" applyBorder="1" applyAlignment="1">
      <alignment horizontal="center" vertical="center" wrapText="1"/>
    </xf>
    <xf numFmtId="164" fontId="8" fillId="9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8" fillId="0" borderId="12" xfId="0" applyNumberFormat="1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10" borderId="6" xfId="1" applyFont="1" applyFill="1" applyBorder="1" applyAlignment="1">
      <alignment vertical="center" wrapText="1"/>
    </xf>
    <xf numFmtId="165" fontId="4" fillId="10" borderId="6" xfId="1" applyNumberFormat="1" applyFont="1" applyFill="1" applyBorder="1" applyAlignment="1">
      <alignment horizontal="center" vertical="center" wrapText="1"/>
    </xf>
    <xf numFmtId="165" fontId="4" fillId="10" borderId="2" xfId="1" applyNumberFormat="1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vertical="center" wrapText="1"/>
    </xf>
    <xf numFmtId="0" fontId="7" fillId="10" borderId="6" xfId="0" applyNumberFormat="1" applyFont="1" applyFill="1" applyBorder="1" applyAlignment="1">
      <alignment horizontal="center" vertical="center" wrapText="1"/>
    </xf>
    <xf numFmtId="14" fontId="7" fillId="10" borderId="6" xfId="0" applyNumberFormat="1" applyFont="1" applyFill="1" applyBorder="1" applyAlignment="1">
      <alignment horizontal="center" vertical="center" wrapText="1"/>
    </xf>
    <xf numFmtId="14" fontId="7" fillId="10" borderId="7" xfId="0" applyNumberFormat="1" applyFont="1" applyFill="1" applyBorder="1" applyAlignment="1">
      <alignment horizontal="center" vertical="center" wrapText="1"/>
    </xf>
    <xf numFmtId="0" fontId="28" fillId="10" borderId="2" xfId="0" applyNumberFormat="1" applyFont="1" applyFill="1" applyBorder="1" applyAlignment="1">
      <alignment horizontal="center" vertical="center" wrapText="1"/>
    </xf>
    <xf numFmtId="166" fontId="7" fillId="10" borderId="19" xfId="0" applyNumberFormat="1" applyFont="1" applyFill="1" applyBorder="1" applyAlignment="1">
      <alignment horizontal="center" vertical="center" wrapText="1"/>
    </xf>
    <xf numFmtId="164" fontId="8" fillId="10" borderId="12" xfId="0" applyNumberFormat="1" applyFont="1" applyFill="1" applyBorder="1" applyAlignment="1">
      <alignment horizontal="center" vertical="center" wrapText="1"/>
    </xf>
    <xf numFmtId="164" fontId="8" fillId="10" borderId="2" xfId="0" applyNumberFormat="1" applyFont="1" applyFill="1" applyBorder="1" applyAlignment="1">
      <alignment horizontal="center" vertical="center" wrapText="1"/>
    </xf>
    <xf numFmtId="164" fontId="8" fillId="10" borderId="6" xfId="0" applyNumberFormat="1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vertical="center" wrapText="1"/>
    </xf>
    <xf numFmtId="165" fontId="7" fillId="0" borderId="2" xfId="1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vertical="center" wrapText="1"/>
    </xf>
    <xf numFmtId="165" fontId="7" fillId="0" borderId="2" xfId="1" applyNumberFormat="1" applyFont="1" applyFill="1" applyBorder="1" applyAlignment="1">
      <alignment horizontal="left" wrapText="1"/>
    </xf>
    <xf numFmtId="0" fontId="7" fillId="0" borderId="6" xfId="0" applyFont="1" applyFill="1" applyBorder="1" applyAlignment="1">
      <alignment vertical="center" wrapText="1"/>
    </xf>
    <xf numFmtId="0" fontId="7" fillId="0" borderId="2" xfId="0" applyFont="1" applyBorder="1"/>
    <xf numFmtId="0" fontId="7" fillId="0" borderId="6" xfId="1" applyFont="1" applyFill="1" applyBorder="1" applyAlignment="1">
      <alignment horizontal="left" vertical="center" wrapText="1"/>
    </xf>
    <xf numFmtId="165" fontId="7" fillId="0" borderId="2" xfId="1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65" fontId="7" fillId="0" borderId="6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14" fontId="31" fillId="0" borderId="1" xfId="0" applyNumberFormat="1" applyFont="1" applyFill="1" applyBorder="1" applyAlignment="1">
      <alignment horizontal="center" vertical="center" wrapText="1"/>
    </xf>
    <xf numFmtId="14" fontId="31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12" fillId="2" borderId="3" xfId="0" applyNumberFormat="1" applyFont="1" applyFill="1" applyBorder="1" applyAlignment="1">
      <alignment horizontal="center" vertical="center" wrapText="1"/>
    </xf>
    <xf numFmtId="168" fontId="13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165" fontId="43" fillId="0" borderId="2" xfId="1" applyNumberFormat="1" applyFont="1" applyFill="1" applyBorder="1" applyAlignment="1">
      <alignment horizontal="center" vertical="center" wrapText="1"/>
    </xf>
    <xf numFmtId="166" fontId="45" fillId="0" borderId="24" xfId="0" applyNumberFormat="1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9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2" fontId="47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7" fontId="45" fillId="0" borderId="2" xfId="0" applyNumberFormat="1" applyFont="1" applyFill="1" applyBorder="1" applyAlignment="1">
      <alignment horizontal="center" vertical="center" wrapText="1"/>
    </xf>
    <xf numFmtId="0" fontId="45" fillId="0" borderId="2" xfId="0" applyNumberFormat="1" applyFont="1" applyFill="1" applyBorder="1" applyAlignment="1">
      <alignment horizontal="center" vertical="center" wrapText="1"/>
    </xf>
    <xf numFmtId="165" fontId="51" fillId="0" borderId="2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43" fillId="2" borderId="2" xfId="1" applyNumberFormat="1" applyFont="1" applyFill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166" fontId="45" fillId="0" borderId="2" xfId="0" applyNumberFormat="1" applyFont="1" applyFill="1" applyBorder="1" applyAlignment="1">
      <alignment horizontal="center" vertical="center" wrapText="1"/>
    </xf>
    <xf numFmtId="165" fontId="53" fillId="0" borderId="2" xfId="0" applyNumberFormat="1" applyFont="1" applyFill="1" applyBorder="1" applyAlignment="1">
      <alignment horizontal="center" vertical="center" wrapText="1"/>
    </xf>
    <xf numFmtId="166" fontId="45" fillId="2" borderId="2" xfId="0" applyNumberFormat="1" applyFont="1" applyFill="1" applyBorder="1" applyAlignment="1">
      <alignment horizontal="center" vertical="center" wrapText="1"/>
    </xf>
    <xf numFmtId="0" fontId="45" fillId="2" borderId="2" xfId="0" applyNumberFormat="1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166" fontId="44" fillId="0" borderId="24" xfId="0" applyNumberFormat="1" applyFont="1" applyFill="1" applyBorder="1" applyAlignment="1">
      <alignment horizontal="center" vertical="center" wrapText="1"/>
    </xf>
    <xf numFmtId="165" fontId="43" fillId="0" borderId="1" xfId="1" applyNumberFormat="1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47" fillId="0" borderId="14" xfId="0" applyNumberFormat="1" applyFont="1" applyFill="1" applyBorder="1" applyAlignment="1">
      <alignment horizontal="center" vertical="center" wrapText="1"/>
    </xf>
    <xf numFmtId="0" fontId="55" fillId="0" borderId="2" xfId="0" applyNumberFormat="1" applyFont="1" applyFill="1" applyBorder="1" applyAlignment="1">
      <alignment horizontal="center" vertical="center" wrapText="1"/>
    </xf>
    <xf numFmtId="0" fontId="53" fillId="0" borderId="2" xfId="0" applyNumberFormat="1" applyFont="1" applyFill="1" applyBorder="1" applyAlignment="1">
      <alignment horizontal="center" vertical="center" wrapText="1"/>
    </xf>
    <xf numFmtId="0" fontId="45" fillId="0" borderId="6" xfId="0" applyNumberFormat="1" applyFont="1" applyFill="1" applyBorder="1" applyAlignment="1">
      <alignment horizontal="center" vertical="center" wrapText="1"/>
    </xf>
    <xf numFmtId="0" fontId="44" fillId="0" borderId="6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44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vertical="center" wrapText="1"/>
    </xf>
    <xf numFmtId="0" fontId="56" fillId="0" borderId="3" xfId="0" applyFont="1" applyFill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 wrapText="1"/>
    </xf>
    <xf numFmtId="0" fontId="55" fillId="0" borderId="17" xfId="0" applyFont="1" applyFill="1" applyBorder="1" applyAlignment="1">
      <alignment horizontal="center" vertical="center" wrapText="1"/>
    </xf>
    <xf numFmtId="0" fontId="53" fillId="0" borderId="17" xfId="0" applyFont="1" applyFill="1" applyBorder="1" applyAlignment="1">
      <alignment horizontal="center" vertical="center" wrapText="1"/>
    </xf>
    <xf numFmtId="166" fontId="10" fillId="0" borderId="24" xfId="0" applyNumberFormat="1" applyFont="1" applyFill="1" applyBorder="1" applyAlignment="1">
      <alignment horizontal="center" vertical="center" wrapText="1"/>
    </xf>
    <xf numFmtId="166" fontId="45" fillId="0" borderId="5" xfId="0" applyNumberFormat="1" applyFont="1" applyFill="1" applyBorder="1" applyAlignment="1">
      <alignment horizontal="center" vertical="center" wrapText="1"/>
    </xf>
    <xf numFmtId="166" fontId="44" fillId="0" borderId="2" xfId="0" applyNumberFormat="1" applyFont="1" applyFill="1" applyBorder="1" applyAlignment="1">
      <alignment horizontal="center" vertical="center" wrapText="1"/>
    </xf>
    <xf numFmtId="166" fontId="44" fillId="0" borderId="19" xfId="0" applyNumberFormat="1" applyFont="1" applyFill="1" applyBorder="1" applyAlignment="1">
      <alignment horizontal="center" vertical="center" wrapText="1"/>
    </xf>
    <xf numFmtId="166" fontId="10" fillId="0" borderId="19" xfId="0" applyNumberFormat="1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2" fontId="45" fillId="0" borderId="2" xfId="0" applyNumberFormat="1" applyFont="1" applyFill="1" applyBorder="1" applyAlignment="1">
      <alignment horizontal="center" vertical="center" wrapText="1"/>
    </xf>
    <xf numFmtId="0" fontId="45" fillId="0" borderId="17" xfId="0" applyFont="1" applyFill="1" applyBorder="1" applyAlignment="1">
      <alignment horizontal="center" vertical="center" wrapText="1"/>
    </xf>
    <xf numFmtId="164" fontId="53" fillId="0" borderId="17" xfId="0" applyNumberFormat="1" applyFont="1" applyFill="1" applyBorder="1" applyAlignment="1">
      <alignment horizontal="center" vertical="center" wrapText="1"/>
    </xf>
    <xf numFmtId="165" fontId="51" fillId="0" borderId="6" xfId="1" applyNumberFormat="1" applyFont="1" applyFill="1" applyBorder="1" applyAlignment="1">
      <alignment horizontal="center" vertical="center" wrapText="1"/>
    </xf>
    <xf numFmtId="165" fontId="14" fillId="0" borderId="6" xfId="1" applyNumberFormat="1" applyFont="1" applyFill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center" vertical="center" wrapText="1"/>
    </xf>
    <xf numFmtId="0" fontId="55" fillId="0" borderId="2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wrapText="1"/>
    </xf>
    <xf numFmtId="165" fontId="43" fillId="0" borderId="6" xfId="1" applyNumberFormat="1" applyFont="1" applyFill="1" applyBorder="1" applyAlignment="1">
      <alignment horizontal="center" vertical="center" wrapText="1"/>
    </xf>
    <xf numFmtId="0" fontId="44" fillId="0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65" fontId="51" fillId="0" borderId="6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4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2" fillId="2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165" fontId="37" fillId="0" borderId="2" xfId="1" applyNumberFormat="1" applyFont="1" applyFill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 wrapText="1"/>
    </xf>
    <xf numFmtId="165" fontId="51" fillId="0" borderId="6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4" fillId="0" borderId="6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65" fontId="44" fillId="0" borderId="6" xfId="1" applyNumberFormat="1" applyFont="1" applyFill="1" applyBorder="1" applyAlignment="1">
      <alignment horizontal="center" vertical="center" wrapText="1"/>
    </xf>
    <xf numFmtId="0" fontId="45" fillId="0" borderId="6" xfId="0" applyNumberFormat="1" applyFont="1" applyFill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166" fontId="44" fillId="0" borderId="8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166" fontId="44" fillId="0" borderId="5" xfId="0" applyNumberFormat="1" applyFont="1" applyFill="1" applyBorder="1" applyAlignment="1">
      <alignment horizontal="center" vertical="center" wrapText="1"/>
    </xf>
    <xf numFmtId="49" fontId="60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7" fillId="0" borderId="2" xfId="0" applyFont="1" applyBorder="1" applyAlignment="1">
      <alignment horizontal="center" vertical="center"/>
    </xf>
    <xf numFmtId="14" fontId="4" fillId="0" borderId="6" xfId="1" applyNumberFormat="1" applyFont="1" applyFill="1" applyBorder="1" applyAlignment="1">
      <alignment horizontal="center" vertical="center" wrapText="1"/>
    </xf>
    <xf numFmtId="14" fontId="4" fillId="0" borderId="7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165" fontId="51" fillId="0" borderId="6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4" fillId="0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5" fillId="0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6" fontId="10" fillId="0" borderId="8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165" fontId="51" fillId="0" borderId="6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4" fillId="0" borderId="6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45" fillId="0" borderId="6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166" fontId="45" fillId="0" borderId="4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4" fillId="0" borderId="2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wrapText="1"/>
    </xf>
    <xf numFmtId="49" fontId="45" fillId="0" borderId="2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65" fontId="51" fillId="0" borderId="1" xfId="1" applyNumberFormat="1" applyFont="1" applyFill="1" applyBorder="1" applyAlignment="1">
      <alignment horizontal="center" vertical="center" wrapText="1"/>
    </xf>
    <xf numFmtId="165" fontId="51" fillId="0" borderId="6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5" fillId="0" borderId="1" xfId="0" applyNumberFormat="1" applyFont="1" applyFill="1" applyBorder="1" applyAlignment="1">
      <alignment horizontal="center" vertical="center" wrapText="1"/>
    </xf>
    <xf numFmtId="0" fontId="45" fillId="0" borderId="6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44" fillId="0" borderId="1" xfId="0" applyNumberFormat="1" applyFont="1" applyFill="1" applyBorder="1" applyAlignment="1">
      <alignment horizontal="center" vertical="center" wrapText="1"/>
    </xf>
    <xf numFmtId="0" fontId="44" fillId="0" borderId="6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165" fontId="43" fillId="0" borderId="1" xfId="1" applyNumberFormat="1" applyFont="1" applyFill="1" applyBorder="1" applyAlignment="1">
      <alignment horizontal="center" vertical="center" wrapText="1"/>
    </xf>
    <xf numFmtId="165" fontId="43" fillId="0" borderId="6" xfId="1" applyNumberFormat="1" applyFont="1" applyFill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6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6" fontId="45" fillId="0" borderId="21" xfId="0" applyNumberFormat="1" applyFont="1" applyFill="1" applyBorder="1" applyAlignment="1">
      <alignment horizontal="center" vertical="center" wrapText="1"/>
    </xf>
    <xf numFmtId="166" fontId="45" fillId="0" borderId="23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47" fillId="11" borderId="25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24" xfId="0" applyFont="1" applyFill="1" applyBorder="1" applyAlignment="1">
      <alignment horizontal="center" vertical="center" wrapText="1"/>
    </xf>
    <xf numFmtId="0" fontId="17" fillId="6" borderId="26" xfId="1" applyFont="1" applyFill="1" applyBorder="1" applyAlignment="1">
      <alignment horizontal="center" vertical="center" wrapText="1"/>
    </xf>
    <xf numFmtId="0" fontId="17" fillId="6" borderId="29" xfId="1" applyFont="1" applyFill="1" applyBorder="1" applyAlignment="1">
      <alignment horizontal="center" vertical="center" wrapText="1"/>
    </xf>
    <xf numFmtId="0" fontId="17" fillId="6" borderId="30" xfId="1" applyFont="1" applyFill="1" applyBorder="1" applyAlignment="1">
      <alignment horizontal="center" vertical="center" wrapText="1"/>
    </xf>
    <xf numFmtId="0" fontId="17" fillId="6" borderId="18" xfId="1" applyFont="1" applyFill="1" applyBorder="1" applyAlignment="1">
      <alignment horizontal="center" vertical="center" wrapText="1"/>
    </xf>
    <xf numFmtId="0" fontId="17" fillId="6" borderId="8" xfId="1" applyFont="1" applyFill="1" applyBorder="1" applyAlignment="1">
      <alignment horizontal="center" vertical="center" wrapText="1"/>
    </xf>
    <xf numFmtId="0" fontId="17" fillId="6" borderId="19" xfId="1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165" fontId="7" fillId="0" borderId="10" xfId="1" applyNumberFormat="1" applyFont="1" applyFill="1" applyBorder="1" applyAlignment="1">
      <alignment horizontal="center" vertical="center" wrapText="1"/>
    </xf>
    <xf numFmtId="165" fontId="7" fillId="0" borderId="6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left" vertical="center" wrapText="1"/>
    </xf>
    <xf numFmtId="0" fontId="32" fillId="0" borderId="6" xfId="1" applyFont="1" applyFill="1" applyBorder="1" applyAlignment="1">
      <alignment horizontal="left" vertical="center" wrapText="1"/>
    </xf>
    <xf numFmtId="165" fontId="33" fillId="0" borderId="1" xfId="1" applyNumberFormat="1" applyFont="1" applyFill="1" applyBorder="1" applyAlignment="1">
      <alignment horizontal="center" vertical="center" wrapText="1"/>
    </xf>
    <xf numFmtId="165" fontId="33" fillId="0" borderId="6" xfId="1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6" xfId="0" applyFont="1" applyFill="1" applyBorder="1" applyAlignment="1">
      <alignment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1" fillId="0" borderId="6" xfId="0" applyNumberFormat="1" applyFont="1" applyFill="1" applyBorder="1" applyAlignment="1">
      <alignment horizontal="center" vertical="center" wrapText="1"/>
    </xf>
    <xf numFmtId="14" fontId="31" fillId="0" borderId="1" xfId="0" applyNumberFormat="1" applyFont="1" applyFill="1" applyBorder="1" applyAlignment="1">
      <alignment horizontal="center" vertical="center" wrapText="1"/>
    </xf>
    <xf numFmtId="14" fontId="31" fillId="0" borderId="6" xfId="0" applyNumberFormat="1" applyFont="1" applyFill="1" applyBorder="1" applyAlignment="1">
      <alignment horizontal="center" vertical="center" wrapText="1"/>
    </xf>
    <xf numFmtId="0" fontId="39" fillId="0" borderId="1" xfId="1" applyFont="1" applyFill="1" applyBorder="1" applyAlignment="1">
      <alignment horizontal="left" vertical="center" wrapText="1"/>
    </xf>
    <xf numFmtId="0" fontId="39" fillId="0" borderId="6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8" fillId="3" borderId="20" xfId="0" applyNumberFormat="1" applyFont="1" applyFill="1" applyBorder="1" applyAlignment="1">
      <alignment horizontal="center" vertical="center" wrapText="1"/>
    </xf>
    <xf numFmtId="164" fontId="8" fillId="3" borderId="22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/>
    </xf>
    <xf numFmtId="165" fontId="4" fillId="0" borderId="10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164" fontId="8" fillId="3" borderId="28" xfId="0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center" vertical="center" wrapText="1"/>
    </xf>
    <xf numFmtId="164" fontId="3" fillId="3" borderId="22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4" fontId="10" fillId="3" borderId="20" xfId="0" applyNumberFormat="1" applyFont="1" applyFill="1" applyBorder="1" applyAlignment="1">
      <alignment horizontal="center" vertical="center" textRotation="90" wrapText="1"/>
    </xf>
    <xf numFmtId="164" fontId="10" fillId="3" borderId="22" xfId="0" applyNumberFormat="1" applyFont="1" applyFill="1" applyBorder="1" applyAlignment="1">
      <alignment horizontal="center" vertical="center" textRotation="90" wrapText="1"/>
    </xf>
    <xf numFmtId="164" fontId="10" fillId="0" borderId="21" xfId="0" applyNumberFormat="1" applyFont="1" applyFill="1" applyBorder="1" applyAlignment="1">
      <alignment horizontal="center" vertical="center" textRotation="90" wrapText="1"/>
    </xf>
    <xf numFmtId="164" fontId="10" fillId="0" borderId="23" xfId="0" applyNumberFormat="1" applyFont="1" applyFill="1" applyBorder="1" applyAlignment="1">
      <alignment horizontal="center" vertical="center" textRotation="90" wrapText="1"/>
    </xf>
    <xf numFmtId="0" fontId="47" fillId="0" borderId="1" xfId="0" applyFont="1" applyFill="1" applyBorder="1" applyAlignment="1">
      <alignment horizontal="center" vertical="center" textRotation="90" wrapText="1"/>
    </xf>
    <xf numFmtId="0" fontId="47" fillId="0" borderId="6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6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0" fillId="0" borderId="1" xfId="0" applyNumberFormat="1" applyFont="1" applyFill="1" applyBorder="1" applyAlignment="1">
      <alignment horizontal="center" vertical="center" textRotation="90" wrapText="1"/>
    </xf>
    <xf numFmtId="0" fontId="10" fillId="0" borderId="6" xfId="0" applyNumberFormat="1" applyFont="1" applyFill="1" applyBorder="1" applyAlignment="1">
      <alignment horizontal="center" vertical="center" textRotation="90" wrapText="1"/>
    </xf>
  </cellXfs>
  <cellStyles count="3">
    <cellStyle name="Normal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62"/>
  <sheetViews>
    <sheetView tabSelected="1" topLeftCell="A148" zoomScaleNormal="100" zoomScaleSheetLayoutView="100" workbookViewId="0">
      <selection activeCell="M170" sqref="M170"/>
    </sheetView>
  </sheetViews>
  <sheetFormatPr defaultRowHeight="19.5"/>
  <cols>
    <col min="1" max="1" width="5" style="85" customWidth="1"/>
    <col min="2" max="2" width="38.140625" style="18" customWidth="1"/>
    <col min="3" max="3" width="16.140625" style="398" customWidth="1"/>
    <col min="4" max="4" width="18.5703125" style="369" customWidth="1"/>
    <col min="5" max="5" width="27.28515625" style="1" customWidth="1"/>
    <col min="6" max="6" width="17.140625" style="408" customWidth="1"/>
    <col min="7" max="7" width="14" style="12" customWidth="1"/>
    <col min="8" max="8" width="15" style="12" customWidth="1"/>
    <col min="9" max="9" width="15.140625" style="12" customWidth="1"/>
    <col min="10" max="10" width="24.140625" style="7" customWidth="1"/>
    <col min="11" max="11" width="20.140625" style="428" customWidth="1"/>
    <col min="12" max="12" width="20.5703125" style="201" customWidth="1"/>
    <col min="13" max="13" width="11.7109375" style="2" customWidth="1"/>
    <col min="14" max="16384" width="9.140625" style="6"/>
  </cols>
  <sheetData>
    <row r="1" spans="1:13" ht="21.75" hidden="1" customHeight="1">
      <c r="A1" s="78" t="s">
        <v>0</v>
      </c>
      <c r="B1" s="79"/>
      <c r="C1" s="431"/>
      <c r="D1" s="80"/>
      <c r="E1" s="79"/>
      <c r="F1" s="406"/>
      <c r="G1" s="80"/>
      <c r="H1" s="79"/>
      <c r="I1" s="80"/>
      <c r="J1" s="80"/>
      <c r="K1" s="417"/>
      <c r="L1" s="181"/>
      <c r="M1" s="7"/>
    </row>
    <row r="2" spans="1:13" ht="21.75" hidden="1" customHeight="1">
      <c r="A2" s="83" t="s">
        <v>9</v>
      </c>
      <c r="B2" s="4"/>
      <c r="C2" s="432"/>
      <c r="D2" s="8"/>
      <c r="E2" s="4"/>
      <c r="F2" s="407"/>
      <c r="G2" s="8"/>
      <c r="H2" s="4"/>
      <c r="I2" s="8"/>
      <c r="J2" s="379"/>
      <c r="K2" s="418"/>
      <c r="L2" s="182"/>
      <c r="M2" s="8"/>
    </row>
    <row r="3" spans="1:13" ht="21.75" hidden="1" customHeight="1">
      <c r="A3" s="83" t="s">
        <v>10</v>
      </c>
      <c r="B3" s="4"/>
      <c r="C3" s="432"/>
      <c r="D3" s="8"/>
      <c r="E3" s="4"/>
      <c r="F3" s="407"/>
      <c r="G3" s="8"/>
      <c r="H3" s="4"/>
      <c r="I3" s="8"/>
      <c r="J3" s="379"/>
      <c r="K3" s="418"/>
      <c r="L3" s="182"/>
      <c r="M3" s="8"/>
    </row>
    <row r="4" spans="1:13" s="11" customFormat="1" ht="21.75" hidden="1" customHeight="1">
      <c r="A4" s="85" t="s">
        <v>11</v>
      </c>
      <c r="B4" s="1"/>
      <c r="C4" s="433"/>
      <c r="D4" s="12"/>
      <c r="E4" s="1"/>
      <c r="F4" s="408"/>
      <c r="G4" s="12"/>
      <c r="H4" s="1"/>
      <c r="I4" s="12"/>
      <c r="J4" s="7"/>
      <c r="K4" s="419"/>
      <c r="L4" s="183"/>
      <c r="M4" s="12"/>
    </row>
    <row r="5" spans="1:13" s="11" customFormat="1" ht="63" customHeight="1">
      <c r="A5" s="87" t="s">
        <v>62</v>
      </c>
      <c r="B5" s="49"/>
      <c r="C5" s="49"/>
      <c r="D5" s="49"/>
      <c r="E5" s="104"/>
      <c r="F5" s="167"/>
      <c r="G5" s="49"/>
      <c r="H5" s="49"/>
      <c r="I5" s="49"/>
      <c r="J5" s="380"/>
      <c r="K5" s="88"/>
      <c r="L5" s="184"/>
      <c r="M5" s="49"/>
    </row>
    <row r="6" spans="1:13" ht="64.5" customHeight="1">
      <c r="A6" s="89" t="s">
        <v>1</v>
      </c>
      <c r="B6" s="623" t="s">
        <v>2</v>
      </c>
      <c r="C6" s="623" t="s">
        <v>3</v>
      </c>
      <c r="D6" s="623" t="s">
        <v>43</v>
      </c>
      <c r="E6" s="623" t="s">
        <v>4</v>
      </c>
      <c r="F6" s="637" t="s">
        <v>5</v>
      </c>
      <c r="G6" s="635" t="s">
        <v>8</v>
      </c>
      <c r="H6" s="633" t="s">
        <v>6</v>
      </c>
      <c r="I6" s="631" t="s">
        <v>20</v>
      </c>
      <c r="J6" s="629" t="s">
        <v>77</v>
      </c>
      <c r="K6" s="627" t="s">
        <v>16</v>
      </c>
      <c r="L6" s="625" t="s">
        <v>58</v>
      </c>
      <c r="M6" s="623" t="s">
        <v>1045</v>
      </c>
    </row>
    <row r="7" spans="1:13" ht="81" customHeight="1">
      <c r="A7" s="91"/>
      <c r="B7" s="624"/>
      <c r="C7" s="624"/>
      <c r="D7" s="624"/>
      <c r="E7" s="624"/>
      <c r="F7" s="638"/>
      <c r="G7" s="636"/>
      <c r="H7" s="634"/>
      <c r="I7" s="632"/>
      <c r="J7" s="630"/>
      <c r="K7" s="628"/>
      <c r="L7" s="626"/>
      <c r="M7" s="624"/>
    </row>
    <row r="8" spans="1:13" ht="27.75" customHeight="1">
      <c r="A8" s="93">
        <v>1</v>
      </c>
      <c r="B8" s="15">
        <v>2</v>
      </c>
      <c r="C8" s="5">
        <v>3</v>
      </c>
      <c r="D8" s="5">
        <v>4</v>
      </c>
      <c r="E8" s="105">
        <v>5</v>
      </c>
      <c r="F8" s="170">
        <v>6</v>
      </c>
      <c r="G8" s="9">
        <v>7</v>
      </c>
      <c r="H8" s="9">
        <v>8</v>
      </c>
      <c r="I8" s="9">
        <v>9</v>
      </c>
      <c r="J8" s="381"/>
      <c r="K8" s="94">
        <v>10</v>
      </c>
      <c r="L8" s="187"/>
      <c r="M8" s="10"/>
    </row>
    <row r="9" spans="1:13" ht="27.75" customHeight="1">
      <c r="A9" s="443"/>
      <c r="B9" s="18" t="s">
        <v>39</v>
      </c>
      <c r="C9" s="5" t="s">
        <v>13</v>
      </c>
      <c r="D9" s="448" t="s">
        <v>553</v>
      </c>
      <c r="E9" s="18" t="s">
        <v>12</v>
      </c>
      <c r="F9" s="170" t="s">
        <v>549</v>
      </c>
      <c r="G9" s="12" t="s">
        <v>550</v>
      </c>
      <c r="H9" s="12" t="s">
        <v>551</v>
      </c>
      <c r="I9" s="390" t="s">
        <v>552</v>
      </c>
      <c r="J9" s="392">
        <v>64200000</v>
      </c>
      <c r="K9" s="10">
        <v>885</v>
      </c>
      <c r="L9" s="187">
        <f>K9-M9</f>
        <v>0</v>
      </c>
      <c r="M9" s="76">
        <v>885</v>
      </c>
    </row>
    <row r="10" spans="1:13" ht="27.75" customHeight="1">
      <c r="A10" s="443"/>
      <c r="B10" s="18" t="s">
        <v>554</v>
      </c>
      <c r="C10" s="5" t="s">
        <v>13</v>
      </c>
      <c r="D10" s="5" t="s">
        <v>558</v>
      </c>
      <c r="E10" s="1" t="s">
        <v>555</v>
      </c>
      <c r="F10" s="170" t="s">
        <v>556</v>
      </c>
      <c r="G10" s="12" t="s">
        <v>557</v>
      </c>
      <c r="H10" s="12" t="s">
        <v>551</v>
      </c>
      <c r="I10" s="390" t="s">
        <v>552</v>
      </c>
      <c r="J10" s="392">
        <v>64200000</v>
      </c>
      <c r="K10" s="395">
        <v>3200</v>
      </c>
      <c r="L10" s="187">
        <f t="shared" ref="L10:L15" si="0">K10-M10</f>
        <v>303</v>
      </c>
      <c r="M10" s="76">
        <v>2897</v>
      </c>
    </row>
    <row r="11" spans="1:13" ht="27.75" customHeight="1">
      <c r="A11" s="443"/>
      <c r="B11" s="27" t="s">
        <v>94</v>
      </c>
      <c r="C11" s="377" t="s">
        <v>13</v>
      </c>
      <c r="D11" s="448" t="s">
        <v>560</v>
      </c>
      <c r="E11" s="106" t="s">
        <v>555</v>
      </c>
      <c r="F11" s="170" t="s">
        <v>559</v>
      </c>
      <c r="G11" s="12" t="s">
        <v>557</v>
      </c>
      <c r="H11" s="12" t="s">
        <v>551</v>
      </c>
      <c r="I11" s="390" t="s">
        <v>552</v>
      </c>
      <c r="J11" s="393">
        <v>72400000</v>
      </c>
      <c r="K11" s="394">
        <v>4680</v>
      </c>
      <c r="L11" s="187">
        <f t="shared" si="0"/>
        <v>0</v>
      </c>
      <c r="M11" s="76">
        <v>4680</v>
      </c>
    </row>
    <row r="12" spans="1:13" ht="27.75" customHeight="1">
      <c r="A12" s="443"/>
      <c r="B12" s="27" t="s">
        <v>40</v>
      </c>
      <c r="C12" s="377" t="s">
        <v>13</v>
      </c>
      <c r="D12" s="389" t="s">
        <v>561</v>
      </c>
      <c r="E12" s="106" t="s">
        <v>41</v>
      </c>
      <c r="F12" s="387" t="s">
        <v>563</v>
      </c>
      <c r="G12" s="28">
        <v>44086</v>
      </c>
      <c r="H12" s="26" t="s">
        <v>551</v>
      </c>
      <c r="I12" s="61" t="s">
        <v>562</v>
      </c>
      <c r="J12" s="393">
        <v>48900000</v>
      </c>
      <c r="K12" s="394">
        <v>6300</v>
      </c>
      <c r="L12" s="187">
        <f t="shared" si="0"/>
        <v>168</v>
      </c>
      <c r="M12" s="76">
        <v>6132</v>
      </c>
    </row>
    <row r="13" spans="1:13" ht="27.75" customHeight="1">
      <c r="A13" s="444"/>
      <c r="B13" s="27" t="s">
        <v>564</v>
      </c>
      <c r="C13" s="377" t="s">
        <v>13</v>
      </c>
      <c r="D13" s="389" t="s">
        <v>565</v>
      </c>
      <c r="E13" s="106" t="s">
        <v>34</v>
      </c>
      <c r="F13" s="388" t="s">
        <v>566</v>
      </c>
      <c r="G13" s="28" t="s">
        <v>567</v>
      </c>
      <c r="H13" s="26" t="s">
        <v>551</v>
      </c>
      <c r="I13" s="26" t="s">
        <v>552</v>
      </c>
      <c r="J13" s="370">
        <v>79300000</v>
      </c>
      <c r="K13" s="394">
        <v>3000</v>
      </c>
      <c r="L13" s="187">
        <f t="shared" si="0"/>
        <v>0</v>
      </c>
      <c r="M13" s="76">
        <v>3000</v>
      </c>
    </row>
    <row r="14" spans="1:13" s="375" customFormat="1" ht="27.75" customHeight="1">
      <c r="A14" s="443"/>
      <c r="B14" s="371" t="s">
        <v>568</v>
      </c>
      <c r="C14" s="391" t="s">
        <v>13</v>
      </c>
      <c r="D14" s="449" t="s">
        <v>569</v>
      </c>
      <c r="E14" s="370" t="s">
        <v>570</v>
      </c>
      <c r="F14" s="397" t="s">
        <v>571</v>
      </c>
      <c r="G14" s="28" t="s">
        <v>567</v>
      </c>
      <c r="H14" s="372">
        <v>44318</v>
      </c>
      <c r="I14" s="373" t="s">
        <v>551</v>
      </c>
      <c r="J14" s="393">
        <v>92100000</v>
      </c>
      <c r="K14" s="396">
        <v>2000</v>
      </c>
      <c r="L14" s="187">
        <f t="shared" si="0"/>
        <v>0</v>
      </c>
      <c r="M14" s="374">
        <v>2000</v>
      </c>
    </row>
    <row r="15" spans="1:13" ht="27.75" customHeight="1">
      <c r="A15" s="443"/>
      <c r="B15" s="18" t="s">
        <v>68</v>
      </c>
      <c r="C15" s="377" t="s">
        <v>13</v>
      </c>
      <c r="D15" s="448" t="s">
        <v>574</v>
      </c>
      <c r="E15" s="106" t="s">
        <v>80</v>
      </c>
      <c r="F15" s="388" t="s">
        <v>572</v>
      </c>
      <c r="G15" s="28" t="s">
        <v>573</v>
      </c>
      <c r="H15" s="26" t="s">
        <v>551</v>
      </c>
      <c r="I15" s="60" t="s">
        <v>552</v>
      </c>
      <c r="J15" s="376">
        <v>33700000</v>
      </c>
      <c r="K15" s="394">
        <v>4930</v>
      </c>
      <c r="L15" s="187">
        <f t="shared" si="0"/>
        <v>0</v>
      </c>
      <c r="M15" s="76">
        <v>4930</v>
      </c>
    </row>
    <row r="16" spans="1:13" s="119" customFormat="1" ht="41.25" customHeight="1">
      <c r="A16" s="444"/>
      <c r="B16" s="27" t="s">
        <v>26</v>
      </c>
      <c r="C16" s="377" t="s">
        <v>13</v>
      </c>
      <c r="D16" s="377" t="s">
        <v>575</v>
      </c>
      <c r="E16" s="106" t="s">
        <v>27</v>
      </c>
      <c r="F16" s="388" t="s">
        <v>576</v>
      </c>
      <c r="G16" s="28" t="s">
        <v>577</v>
      </c>
      <c r="H16" s="26" t="s">
        <v>551</v>
      </c>
      <c r="I16" s="60" t="s">
        <v>552</v>
      </c>
      <c r="J16" s="376">
        <v>48300000</v>
      </c>
      <c r="K16" s="378">
        <v>1200</v>
      </c>
      <c r="L16" s="187">
        <f>K16-M16</f>
        <v>0</v>
      </c>
      <c r="M16" s="19">
        <v>1200</v>
      </c>
    </row>
    <row r="17" spans="1:13" s="119" customFormat="1" ht="41.25" customHeight="1">
      <c r="A17" s="444"/>
      <c r="B17" s="18" t="s">
        <v>14</v>
      </c>
      <c r="C17" s="377" t="s">
        <v>13</v>
      </c>
      <c r="D17" s="398" t="s">
        <v>579</v>
      </c>
      <c r="E17" s="106" t="s">
        <v>25</v>
      </c>
      <c r="F17" s="388" t="s">
        <v>578</v>
      </c>
      <c r="G17" s="28" t="s">
        <v>577</v>
      </c>
      <c r="H17" s="26" t="s">
        <v>551</v>
      </c>
      <c r="I17" s="60" t="s">
        <v>552</v>
      </c>
      <c r="J17" s="376">
        <v>92200000</v>
      </c>
      <c r="K17" s="399">
        <v>864</v>
      </c>
      <c r="L17" s="187">
        <f>K17-M17</f>
        <v>0</v>
      </c>
      <c r="M17" s="19">
        <v>864</v>
      </c>
    </row>
    <row r="18" spans="1:13" s="119" customFormat="1" ht="41.25" customHeight="1">
      <c r="A18" s="444"/>
      <c r="B18" s="27" t="s">
        <v>22</v>
      </c>
      <c r="C18" s="377" t="s">
        <v>13</v>
      </c>
      <c r="D18" s="377" t="s">
        <v>581</v>
      </c>
      <c r="E18" s="18" t="s">
        <v>582</v>
      </c>
      <c r="F18" s="388" t="s">
        <v>580</v>
      </c>
      <c r="G18" s="28" t="s">
        <v>577</v>
      </c>
      <c r="H18" s="26" t="s">
        <v>551</v>
      </c>
      <c r="I18" s="60" t="s">
        <v>552</v>
      </c>
      <c r="J18" s="382">
        <v>22200000</v>
      </c>
      <c r="K18" s="378">
        <v>302.3</v>
      </c>
      <c r="L18" s="187">
        <f t="shared" ref="L18" si="1">K18-M18</f>
        <v>0</v>
      </c>
      <c r="M18" s="19">
        <v>302.3</v>
      </c>
    </row>
    <row r="19" spans="1:13" s="119" customFormat="1" ht="41.25" customHeight="1">
      <c r="A19" s="444"/>
      <c r="B19" s="134" t="s">
        <v>68</v>
      </c>
      <c r="C19" s="400" t="s">
        <v>13</v>
      </c>
      <c r="D19" s="400" t="s">
        <v>585</v>
      </c>
      <c r="E19" s="140" t="s">
        <v>69</v>
      </c>
      <c r="F19" s="401" t="s">
        <v>584</v>
      </c>
      <c r="G19" s="339" t="s">
        <v>577</v>
      </c>
      <c r="H19" s="339" t="s">
        <v>583</v>
      </c>
      <c r="I19" s="135" t="s">
        <v>552</v>
      </c>
      <c r="J19" s="376">
        <v>39800000</v>
      </c>
      <c r="K19" s="378">
        <v>2600</v>
      </c>
      <c r="L19" s="187">
        <f>K19-M19</f>
        <v>0</v>
      </c>
      <c r="M19" s="19">
        <v>2600</v>
      </c>
    </row>
    <row r="20" spans="1:13" s="119" customFormat="1" ht="41.25" customHeight="1">
      <c r="A20" s="444"/>
      <c r="B20" s="27" t="s">
        <v>35</v>
      </c>
      <c r="C20" s="377" t="s">
        <v>13</v>
      </c>
      <c r="D20" s="377" t="s">
        <v>586</v>
      </c>
      <c r="E20" s="106" t="s">
        <v>21</v>
      </c>
      <c r="F20" s="388" t="s">
        <v>587</v>
      </c>
      <c r="G20" s="28" t="s">
        <v>577</v>
      </c>
      <c r="H20" s="26" t="s">
        <v>551</v>
      </c>
      <c r="I20" s="60" t="s">
        <v>552</v>
      </c>
      <c r="J20" s="376">
        <v>72400000</v>
      </c>
      <c r="K20" s="378">
        <v>300</v>
      </c>
      <c r="L20" s="187">
        <f t="shared" ref="L20:L21" si="2">K20-M20</f>
        <v>0</v>
      </c>
      <c r="M20" s="19">
        <v>300</v>
      </c>
    </row>
    <row r="21" spans="1:13" s="119" customFormat="1" ht="41.25" customHeight="1">
      <c r="A21" s="444"/>
      <c r="B21" s="179" t="s">
        <v>138</v>
      </c>
      <c r="C21" s="377" t="s">
        <v>13</v>
      </c>
      <c r="D21" s="377" t="s">
        <v>589</v>
      </c>
      <c r="E21" s="22" t="s">
        <v>139</v>
      </c>
      <c r="F21" s="388" t="s">
        <v>588</v>
      </c>
      <c r="G21" s="28" t="s">
        <v>577</v>
      </c>
      <c r="H21" s="26" t="s">
        <v>551</v>
      </c>
      <c r="I21" s="60" t="s">
        <v>552</v>
      </c>
      <c r="J21" s="382">
        <v>72300000</v>
      </c>
      <c r="K21" s="394">
        <v>3000</v>
      </c>
      <c r="L21" s="187">
        <f t="shared" si="2"/>
        <v>0</v>
      </c>
      <c r="M21" s="19">
        <v>3000</v>
      </c>
    </row>
    <row r="22" spans="1:13" s="119" customFormat="1" ht="41.25" customHeight="1">
      <c r="A22" s="531"/>
      <c r="B22" s="529" t="s">
        <v>590</v>
      </c>
      <c r="C22" s="533" t="s">
        <v>13</v>
      </c>
      <c r="D22" s="516" t="s">
        <v>593</v>
      </c>
      <c r="E22" s="523" t="s">
        <v>63</v>
      </c>
      <c r="F22" s="525" t="s">
        <v>591</v>
      </c>
      <c r="G22" s="527" t="s">
        <v>592</v>
      </c>
      <c r="H22" s="527"/>
      <c r="I22" s="527"/>
      <c r="J22" s="383">
        <v>41100000</v>
      </c>
      <c r="K22" s="399">
        <v>150</v>
      </c>
      <c r="L22" s="187">
        <f>K22-M22</f>
        <v>0</v>
      </c>
      <c r="M22" s="19">
        <v>150</v>
      </c>
    </row>
    <row r="23" spans="1:13" s="119" customFormat="1" ht="41.25" customHeight="1">
      <c r="A23" s="532"/>
      <c r="B23" s="530"/>
      <c r="C23" s="534"/>
      <c r="D23" s="517"/>
      <c r="E23" s="524"/>
      <c r="F23" s="526"/>
      <c r="G23" s="528"/>
      <c r="H23" s="528"/>
      <c r="I23" s="528"/>
      <c r="J23" s="383">
        <v>15900000</v>
      </c>
      <c r="K23" s="399">
        <v>204</v>
      </c>
      <c r="L23" s="187">
        <f t="shared" ref="L23:L24" si="3">K23-M23</f>
        <v>0</v>
      </c>
      <c r="M23" s="19">
        <v>204</v>
      </c>
    </row>
    <row r="24" spans="1:13" s="119" customFormat="1" ht="41.25" customHeight="1">
      <c r="A24" s="445"/>
      <c r="B24" s="402" t="s">
        <v>594</v>
      </c>
      <c r="C24" s="404" t="s">
        <v>13</v>
      </c>
      <c r="D24" s="404" t="s">
        <v>595</v>
      </c>
      <c r="E24" s="402" t="s">
        <v>596</v>
      </c>
      <c r="F24" s="405" t="s">
        <v>597</v>
      </c>
      <c r="G24" s="416">
        <v>44257</v>
      </c>
      <c r="H24" s="403" t="s">
        <v>598</v>
      </c>
      <c r="I24" s="403" t="s">
        <v>599</v>
      </c>
      <c r="J24" s="376">
        <v>71600000</v>
      </c>
      <c r="K24" s="404">
        <v>300</v>
      </c>
      <c r="L24" s="187">
        <f t="shared" si="3"/>
        <v>0</v>
      </c>
      <c r="M24" s="19">
        <v>300</v>
      </c>
    </row>
    <row r="25" spans="1:13" s="119" customFormat="1" ht="41.25" customHeight="1">
      <c r="A25" s="445"/>
      <c r="B25" s="402" t="s">
        <v>600</v>
      </c>
      <c r="C25" s="405" t="s">
        <v>13</v>
      </c>
      <c r="D25" s="404" t="s">
        <v>605</v>
      </c>
      <c r="E25" s="402" t="s">
        <v>601</v>
      </c>
      <c r="F25" s="405" t="s">
        <v>602</v>
      </c>
      <c r="G25" s="403" t="s">
        <v>603</v>
      </c>
      <c r="H25" s="403" t="s">
        <v>603</v>
      </c>
      <c r="I25" s="403" t="s">
        <v>551</v>
      </c>
      <c r="J25" s="434" t="s">
        <v>604</v>
      </c>
      <c r="K25" s="405">
        <v>84.61</v>
      </c>
      <c r="L25" s="187">
        <f>K25-M25</f>
        <v>0</v>
      </c>
      <c r="M25" s="19">
        <v>84.61</v>
      </c>
    </row>
    <row r="26" spans="1:13" s="119" customFormat="1" ht="41.25" customHeight="1">
      <c r="A26" s="444"/>
      <c r="B26" s="27" t="s">
        <v>606</v>
      </c>
      <c r="C26" s="389" t="s">
        <v>13</v>
      </c>
      <c r="D26" s="377" t="s">
        <v>607</v>
      </c>
      <c r="E26" s="18" t="s">
        <v>608</v>
      </c>
      <c r="F26" s="388" t="s">
        <v>609</v>
      </c>
      <c r="G26" s="28" t="s">
        <v>610</v>
      </c>
      <c r="H26" s="26" t="s">
        <v>611</v>
      </c>
      <c r="I26" s="60" t="s">
        <v>551</v>
      </c>
      <c r="J26" s="376">
        <v>30200000</v>
      </c>
      <c r="K26" s="378">
        <v>4226</v>
      </c>
      <c r="L26" s="187">
        <f t="shared" ref="L26:L27" si="4">K26-M26</f>
        <v>0</v>
      </c>
      <c r="M26" s="19">
        <v>4226</v>
      </c>
    </row>
    <row r="27" spans="1:13" s="119" customFormat="1" ht="41.25" customHeight="1">
      <c r="A27" s="444"/>
      <c r="B27" s="38" t="s">
        <v>79</v>
      </c>
      <c r="C27" s="429" t="s">
        <v>13</v>
      </c>
      <c r="D27" s="435" t="s">
        <v>612</v>
      </c>
      <c r="E27" s="141" t="s">
        <v>70</v>
      </c>
      <c r="F27" s="388" t="s">
        <v>613</v>
      </c>
      <c r="G27" s="340" t="s">
        <v>610</v>
      </c>
      <c r="H27" s="340" t="s">
        <v>614</v>
      </c>
      <c r="I27" s="63">
        <v>44200</v>
      </c>
      <c r="J27" s="376">
        <v>39200000</v>
      </c>
      <c r="K27" s="394">
        <v>180</v>
      </c>
      <c r="L27" s="187">
        <f t="shared" si="4"/>
        <v>0</v>
      </c>
      <c r="M27" s="19">
        <v>180</v>
      </c>
    </row>
    <row r="28" spans="1:13" s="119" customFormat="1" ht="41.25" customHeight="1">
      <c r="A28" s="444"/>
      <c r="B28" s="529" t="s">
        <v>28</v>
      </c>
      <c r="C28" s="514" t="s">
        <v>13</v>
      </c>
      <c r="D28" s="516" t="s">
        <v>616</v>
      </c>
      <c r="E28" s="523" t="s">
        <v>63</v>
      </c>
      <c r="F28" s="525" t="s">
        <v>615</v>
      </c>
      <c r="G28" s="527">
        <v>44289</v>
      </c>
      <c r="H28" s="527"/>
      <c r="I28" s="527"/>
      <c r="J28" s="383">
        <v>41100000</v>
      </c>
      <c r="K28" s="399">
        <v>150</v>
      </c>
      <c r="L28" s="535">
        <v>0</v>
      </c>
      <c r="M28" s="537">
        <v>354</v>
      </c>
    </row>
    <row r="29" spans="1:13" s="119" customFormat="1" ht="41.25" customHeight="1">
      <c r="A29" s="444"/>
      <c r="B29" s="530"/>
      <c r="C29" s="515"/>
      <c r="D29" s="517"/>
      <c r="E29" s="524"/>
      <c r="F29" s="526"/>
      <c r="G29" s="528"/>
      <c r="H29" s="528"/>
      <c r="I29" s="528"/>
      <c r="J29" s="383">
        <v>15900000</v>
      </c>
      <c r="K29" s="399">
        <v>204</v>
      </c>
      <c r="L29" s="536"/>
      <c r="M29" s="538"/>
    </row>
    <row r="30" spans="1:13" s="119" customFormat="1" ht="41.25" customHeight="1">
      <c r="A30" s="444"/>
      <c r="B30" s="27" t="s">
        <v>28</v>
      </c>
      <c r="C30" s="389" t="s">
        <v>13</v>
      </c>
      <c r="D30" s="17" t="s">
        <v>617</v>
      </c>
      <c r="E30" s="106" t="s">
        <v>64</v>
      </c>
      <c r="F30" s="388" t="s">
        <v>620</v>
      </c>
      <c r="G30" s="28" t="s">
        <v>618</v>
      </c>
      <c r="H30" s="28" t="s">
        <v>619</v>
      </c>
      <c r="I30" s="61">
        <v>44201</v>
      </c>
      <c r="J30" s="382">
        <v>15800000</v>
      </c>
      <c r="K30" s="378">
        <v>180.76</v>
      </c>
      <c r="L30" s="188">
        <f>K30-M30</f>
        <v>0</v>
      </c>
      <c r="M30" s="19">
        <v>180.76</v>
      </c>
    </row>
    <row r="31" spans="1:13" s="119" customFormat="1" ht="41.25" customHeight="1">
      <c r="A31" s="444"/>
      <c r="B31" s="38" t="s">
        <v>79</v>
      </c>
      <c r="C31" s="429" t="s">
        <v>13</v>
      </c>
      <c r="D31" s="368" t="s">
        <v>621</v>
      </c>
      <c r="E31" s="107" t="s">
        <v>70</v>
      </c>
      <c r="F31" s="388" t="s">
        <v>622</v>
      </c>
      <c r="G31" s="132" t="s">
        <v>623</v>
      </c>
      <c r="H31" s="132" t="s">
        <v>624</v>
      </c>
      <c r="I31" s="63">
        <v>44201</v>
      </c>
      <c r="J31" s="382">
        <v>39298700</v>
      </c>
      <c r="K31" s="394">
        <v>100</v>
      </c>
      <c r="L31" s="188">
        <f t="shared" ref="L31:L43" si="5">K31-M31</f>
        <v>0</v>
      </c>
      <c r="M31" s="19">
        <v>100</v>
      </c>
    </row>
    <row r="32" spans="1:13" s="119" customFormat="1" ht="41.25" customHeight="1">
      <c r="A32" s="444"/>
      <c r="B32" s="27" t="s">
        <v>81</v>
      </c>
      <c r="C32" s="389" t="s">
        <v>13</v>
      </c>
      <c r="D32" s="17" t="s">
        <v>625</v>
      </c>
      <c r="E32" s="106" t="s">
        <v>49</v>
      </c>
      <c r="F32" s="388" t="s">
        <v>626</v>
      </c>
      <c r="G32" s="28" t="s">
        <v>624</v>
      </c>
      <c r="H32" s="28">
        <v>44200</v>
      </c>
      <c r="I32" s="59" t="s">
        <v>551</v>
      </c>
      <c r="J32" s="382" t="s">
        <v>627</v>
      </c>
      <c r="K32" s="446">
        <v>1613</v>
      </c>
      <c r="L32" s="188">
        <f t="shared" si="5"/>
        <v>0</v>
      </c>
      <c r="M32" s="19">
        <v>1613</v>
      </c>
    </row>
    <row r="33" spans="1:13" s="119" customFormat="1" ht="41.25" customHeight="1">
      <c r="A33" s="444"/>
      <c r="B33" s="529" t="s">
        <v>28</v>
      </c>
      <c r="C33" s="514" t="s">
        <v>13</v>
      </c>
      <c r="D33" s="516" t="s">
        <v>632</v>
      </c>
      <c r="E33" s="523" t="s">
        <v>63</v>
      </c>
      <c r="F33" s="525" t="s">
        <v>631</v>
      </c>
      <c r="G33" s="527">
        <v>44200</v>
      </c>
      <c r="H33" s="527"/>
      <c r="I33" s="527"/>
      <c r="J33" s="383">
        <v>41100000</v>
      </c>
      <c r="K33" s="399">
        <v>150</v>
      </c>
      <c r="L33" s="188">
        <f t="shared" si="5"/>
        <v>0</v>
      </c>
      <c r="M33" s="19">
        <v>150</v>
      </c>
    </row>
    <row r="34" spans="1:13" s="119" customFormat="1" ht="41.25" customHeight="1">
      <c r="A34" s="444"/>
      <c r="B34" s="530"/>
      <c r="C34" s="515"/>
      <c r="D34" s="517"/>
      <c r="E34" s="524"/>
      <c r="F34" s="526"/>
      <c r="G34" s="528"/>
      <c r="H34" s="528"/>
      <c r="I34" s="528"/>
      <c r="J34" s="383">
        <v>15900000</v>
      </c>
      <c r="K34" s="399">
        <v>204</v>
      </c>
      <c r="L34" s="188">
        <f t="shared" si="5"/>
        <v>0</v>
      </c>
      <c r="M34" s="19">
        <v>204</v>
      </c>
    </row>
    <row r="35" spans="1:13" s="119" customFormat="1" ht="41.25" customHeight="1">
      <c r="A35" s="444"/>
      <c r="B35" s="33" t="s">
        <v>233</v>
      </c>
      <c r="C35" s="389" t="s">
        <v>13</v>
      </c>
      <c r="D35" s="368" t="s">
        <v>633</v>
      </c>
      <c r="E35" s="34" t="s">
        <v>235</v>
      </c>
      <c r="F35" s="409" t="s">
        <v>628</v>
      </c>
      <c r="G35" s="35" t="s">
        <v>634</v>
      </c>
      <c r="H35" s="26" t="s">
        <v>551</v>
      </c>
      <c r="I35" s="58" t="s">
        <v>562</v>
      </c>
      <c r="J35" s="382">
        <v>72200000</v>
      </c>
      <c r="K35" s="378">
        <v>3540</v>
      </c>
      <c r="L35" s="188">
        <f t="shared" si="5"/>
        <v>0</v>
      </c>
      <c r="M35" s="19">
        <v>3540</v>
      </c>
    </row>
    <row r="36" spans="1:13" s="119" customFormat="1" ht="41.25" customHeight="1">
      <c r="A36" s="444"/>
      <c r="B36" s="27" t="s">
        <v>637</v>
      </c>
      <c r="C36" s="389" t="s">
        <v>13</v>
      </c>
      <c r="D36" s="447" t="s">
        <v>635</v>
      </c>
      <c r="E36" s="106" t="s">
        <v>636</v>
      </c>
      <c r="F36" s="388" t="s">
        <v>629</v>
      </c>
      <c r="G36" s="28" t="s">
        <v>638</v>
      </c>
      <c r="H36" s="28" t="s">
        <v>639</v>
      </c>
      <c r="I36" s="153" t="s">
        <v>551</v>
      </c>
      <c r="J36" s="453">
        <v>33100000</v>
      </c>
      <c r="K36" s="446">
        <v>3600</v>
      </c>
      <c r="L36" s="188">
        <f t="shared" si="5"/>
        <v>0</v>
      </c>
      <c r="M36" s="19">
        <v>3600</v>
      </c>
    </row>
    <row r="37" spans="1:13" s="282" customFormat="1" ht="41.25" customHeight="1">
      <c r="A37" s="444"/>
      <c r="B37" s="27" t="s">
        <v>640</v>
      </c>
      <c r="C37" s="389" t="s">
        <v>13</v>
      </c>
      <c r="D37" s="447" t="s">
        <v>641</v>
      </c>
      <c r="E37" s="106" t="s">
        <v>642</v>
      </c>
      <c r="F37" s="388" t="s">
        <v>630</v>
      </c>
      <c r="G37" s="28" t="s">
        <v>638</v>
      </c>
      <c r="H37" s="28">
        <v>44292</v>
      </c>
      <c r="I37" s="153" t="s">
        <v>643</v>
      </c>
      <c r="J37" s="454">
        <v>80500000</v>
      </c>
      <c r="K37" s="446">
        <v>2900</v>
      </c>
      <c r="L37" s="188">
        <f t="shared" si="5"/>
        <v>0</v>
      </c>
      <c r="M37" s="261">
        <v>2900</v>
      </c>
    </row>
    <row r="38" spans="1:13" s="119" customFormat="1" ht="41.25" customHeight="1">
      <c r="A38" s="444"/>
      <c r="B38" s="149" t="s">
        <v>647</v>
      </c>
      <c r="C38" s="389" t="s">
        <v>13</v>
      </c>
      <c r="D38" s="17" t="s">
        <v>644</v>
      </c>
      <c r="E38" s="21" t="s">
        <v>88</v>
      </c>
      <c r="F38" s="388" t="s">
        <v>645</v>
      </c>
      <c r="G38" s="28" t="s">
        <v>646</v>
      </c>
      <c r="H38" s="28" t="s">
        <v>639</v>
      </c>
      <c r="I38" s="28">
        <v>44202</v>
      </c>
      <c r="J38" s="465">
        <v>50300000</v>
      </c>
      <c r="K38" s="394">
        <v>780</v>
      </c>
      <c r="L38" s="188">
        <f t="shared" si="5"/>
        <v>0</v>
      </c>
      <c r="M38" s="19">
        <v>780</v>
      </c>
    </row>
    <row r="39" spans="1:13" s="119" customFormat="1" ht="41.25" customHeight="1">
      <c r="A39" s="444"/>
      <c r="B39" s="529" t="s">
        <v>650</v>
      </c>
      <c r="C39" s="514" t="s">
        <v>13</v>
      </c>
      <c r="D39" s="516" t="s">
        <v>648</v>
      </c>
      <c r="E39" s="518" t="s">
        <v>74</v>
      </c>
      <c r="F39" s="520" t="s">
        <v>649</v>
      </c>
      <c r="G39" s="527" t="s">
        <v>646</v>
      </c>
      <c r="H39" s="527" t="s">
        <v>639</v>
      </c>
      <c r="I39" s="527">
        <v>44202</v>
      </c>
      <c r="J39" s="510">
        <v>22800000</v>
      </c>
      <c r="K39" s="551">
        <v>569.29999999999995</v>
      </c>
      <c r="L39" s="615">
        <f t="shared" si="5"/>
        <v>0</v>
      </c>
      <c r="M39" s="613">
        <v>569.29999999999995</v>
      </c>
    </row>
    <row r="40" spans="1:13" s="119" customFormat="1" ht="41.25" customHeight="1">
      <c r="A40" s="444"/>
      <c r="B40" s="530"/>
      <c r="C40" s="515"/>
      <c r="D40" s="517"/>
      <c r="E40" s="519"/>
      <c r="F40" s="521"/>
      <c r="G40" s="528"/>
      <c r="H40" s="528"/>
      <c r="I40" s="528"/>
      <c r="J40" s="511"/>
      <c r="K40" s="552"/>
      <c r="L40" s="616"/>
      <c r="M40" s="614"/>
    </row>
    <row r="41" spans="1:13" s="119" customFormat="1" ht="41.25" customHeight="1">
      <c r="A41" s="444"/>
      <c r="B41" s="38" t="s">
        <v>275</v>
      </c>
      <c r="C41" s="389" t="s">
        <v>13</v>
      </c>
      <c r="D41" s="440" t="s">
        <v>651</v>
      </c>
      <c r="E41" s="141" t="s">
        <v>387</v>
      </c>
      <c r="F41" s="436" t="s">
        <v>652</v>
      </c>
      <c r="G41" s="437" t="s">
        <v>653</v>
      </c>
      <c r="H41" s="437" t="s">
        <v>654</v>
      </c>
      <c r="I41" s="28" t="s">
        <v>551</v>
      </c>
      <c r="J41" s="382">
        <v>50100000</v>
      </c>
      <c r="K41" s="423">
        <v>202</v>
      </c>
      <c r="L41" s="188">
        <f>K41-M41</f>
        <v>0</v>
      </c>
      <c r="M41" s="19">
        <v>202</v>
      </c>
    </row>
    <row r="42" spans="1:13" s="119" customFormat="1" ht="41.25" customHeight="1">
      <c r="A42" s="444"/>
      <c r="B42" s="38" t="s">
        <v>390</v>
      </c>
      <c r="C42" s="389" t="s">
        <v>13</v>
      </c>
      <c r="D42" s="368" t="s">
        <v>655</v>
      </c>
      <c r="E42" s="141" t="s">
        <v>391</v>
      </c>
      <c r="F42" s="410" t="s">
        <v>656</v>
      </c>
      <c r="G42" s="254" t="s">
        <v>657</v>
      </c>
      <c r="H42" s="254" t="s">
        <v>654</v>
      </c>
      <c r="I42" s="28">
        <v>44202</v>
      </c>
      <c r="J42" s="454">
        <v>18530000</v>
      </c>
      <c r="K42" s="423">
        <v>255</v>
      </c>
      <c r="L42" s="188">
        <f t="shared" ref="L42:L69" si="6">K42-M42</f>
        <v>0</v>
      </c>
      <c r="M42" s="19">
        <v>255</v>
      </c>
    </row>
    <row r="43" spans="1:13" s="119" customFormat="1" ht="41.25" customHeight="1">
      <c r="A43" s="444"/>
      <c r="B43" s="38" t="s">
        <v>658</v>
      </c>
      <c r="C43" s="389" t="s">
        <v>13</v>
      </c>
      <c r="D43" s="447" t="s">
        <v>659</v>
      </c>
      <c r="E43" s="141" t="s">
        <v>660</v>
      </c>
      <c r="F43" s="465" t="s">
        <v>661</v>
      </c>
      <c r="G43" s="437">
        <v>44199</v>
      </c>
      <c r="H43" s="437" t="s">
        <v>618</v>
      </c>
      <c r="I43" s="28">
        <v>44202</v>
      </c>
      <c r="J43" s="454">
        <v>75100000</v>
      </c>
      <c r="K43" s="466">
        <v>250</v>
      </c>
      <c r="L43" s="188">
        <f t="shared" si="6"/>
        <v>0</v>
      </c>
      <c r="M43" s="19">
        <v>250</v>
      </c>
    </row>
    <row r="44" spans="1:13" s="119" customFormat="1" ht="41.25" customHeight="1">
      <c r="A44" s="444"/>
      <c r="B44" s="529" t="s">
        <v>28</v>
      </c>
      <c r="C44" s="514" t="s">
        <v>13</v>
      </c>
      <c r="D44" s="516" t="s">
        <v>662</v>
      </c>
      <c r="E44" s="523" t="s">
        <v>63</v>
      </c>
      <c r="F44" s="525" t="s">
        <v>663</v>
      </c>
      <c r="G44" s="527">
        <v>44321</v>
      </c>
      <c r="H44" s="527"/>
      <c r="I44" s="527"/>
      <c r="J44" s="383">
        <v>41100000</v>
      </c>
      <c r="K44" s="399">
        <v>150</v>
      </c>
      <c r="L44" s="188">
        <f t="shared" si="6"/>
        <v>0</v>
      </c>
      <c r="M44" s="19">
        <v>150</v>
      </c>
    </row>
    <row r="45" spans="1:13" s="119" customFormat="1" ht="41.25" customHeight="1">
      <c r="A45" s="444"/>
      <c r="B45" s="530"/>
      <c r="C45" s="515"/>
      <c r="D45" s="517"/>
      <c r="E45" s="524"/>
      <c r="F45" s="526"/>
      <c r="G45" s="528"/>
      <c r="H45" s="528"/>
      <c r="I45" s="528"/>
      <c r="J45" s="383">
        <v>15900000</v>
      </c>
      <c r="K45" s="399">
        <v>102</v>
      </c>
      <c r="L45" s="188">
        <f t="shared" si="6"/>
        <v>0</v>
      </c>
      <c r="M45" s="19">
        <v>102</v>
      </c>
    </row>
    <row r="46" spans="1:13" s="119" customFormat="1" ht="41.25" customHeight="1">
      <c r="A46" s="444"/>
      <c r="B46" s="27" t="s">
        <v>637</v>
      </c>
      <c r="C46" s="389" t="s">
        <v>13</v>
      </c>
      <c r="D46" s="447" t="s">
        <v>664</v>
      </c>
      <c r="E46" s="106" t="s">
        <v>636</v>
      </c>
      <c r="F46" s="388" t="s">
        <v>665</v>
      </c>
      <c r="G46" s="28">
        <v>44352</v>
      </c>
      <c r="H46" s="28">
        <v>44505</v>
      </c>
      <c r="I46" s="153" t="s">
        <v>551</v>
      </c>
      <c r="J46" s="453">
        <v>33100000</v>
      </c>
      <c r="K46" s="446">
        <v>3600</v>
      </c>
      <c r="L46" s="188">
        <f t="shared" si="6"/>
        <v>0</v>
      </c>
      <c r="M46" s="19">
        <v>3600</v>
      </c>
    </row>
    <row r="47" spans="1:13" s="119" customFormat="1" ht="41.25" customHeight="1">
      <c r="A47" s="444"/>
      <c r="B47" s="27" t="s">
        <v>669</v>
      </c>
      <c r="C47" s="389" t="s">
        <v>13</v>
      </c>
      <c r="D47" s="17" t="s">
        <v>666</v>
      </c>
      <c r="E47" s="106" t="s">
        <v>64</v>
      </c>
      <c r="F47" s="409" t="s">
        <v>667</v>
      </c>
      <c r="G47" s="28">
        <v>44474</v>
      </c>
      <c r="H47" s="28" t="s">
        <v>668</v>
      </c>
      <c r="I47" s="61">
        <v>44204</v>
      </c>
      <c r="J47" s="382">
        <v>15800000</v>
      </c>
      <c r="K47" s="394">
        <v>179</v>
      </c>
      <c r="L47" s="188">
        <f t="shared" si="6"/>
        <v>0</v>
      </c>
      <c r="M47" s="19">
        <v>179</v>
      </c>
    </row>
    <row r="48" spans="1:13" s="119" customFormat="1" ht="41.25" customHeight="1">
      <c r="A48" s="444"/>
      <c r="B48" s="439" t="s">
        <v>670</v>
      </c>
      <c r="C48" s="438" t="s">
        <v>13</v>
      </c>
      <c r="D48" s="447" t="s">
        <v>671</v>
      </c>
      <c r="E48" s="442" t="s">
        <v>672</v>
      </c>
      <c r="F48" s="436" t="s">
        <v>673</v>
      </c>
      <c r="G48" s="437">
        <v>44474</v>
      </c>
      <c r="H48" s="437" t="s">
        <v>674</v>
      </c>
      <c r="I48" s="28">
        <v>44205</v>
      </c>
      <c r="J48" s="454">
        <v>92600000</v>
      </c>
      <c r="K48" s="469">
        <v>350</v>
      </c>
      <c r="L48" s="188">
        <f>K48-M48</f>
        <v>0</v>
      </c>
      <c r="M48" s="19">
        <v>350</v>
      </c>
    </row>
    <row r="49" spans="1:13" s="119" customFormat="1" ht="41.25" customHeight="1">
      <c r="A49" s="444"/>
      <c r="B49" s="439" t="s">
        <v>675</v>
      </c>
      <c r="C49" s="438" t="s">
        <v>13</v>
      </c>
      <c r="D49" s="447" t="s">
        <v>676</v>
      </c>
      <c r="E49" s="442" t="s">
        <v>677</v>
      </c>
      <c r="F49" s="436" t="s">
        <v>678</v>
      </c>
      <c r="G49" s="437">
        <v>44505</v>
      </c>
      <c r="H49" s="437">
        <v>44535</v>
      </c>
      <c r="I49" s="63">
        <v>44204</v>
      </c>
      <c r="J49" s="470" t="s">
        <v>679</v>
      </c>
      <c r="K49" s="469">
        <v>520</v>
      </c>
      <c r="L49" s="188">
        <f t="shared" si="6"/>
        <v>0</v>
      </c>
      <c r="M49" s="19">
        <v>520</v>
      </c>
    </row>
    <row r="50" spans="1:13" s="119" customFormat="1" ht="41.25" customHeight="1">
      <c r="A50" s="444"/>
      <c r="B50" s="27" t="s">
        <v>82</v>
      </c>
      <c r="C50" s="389" t="s">
        <v>13</v>
      </c>
      <c r="D50" s="17" t="s">
        <v>680</v>
      </c>
      <c r="E50" s="471" t="s">
        <v>83</v>
      </c>
      <c r="F50" s="472" t="s">
        <v>681</v>
      </c>
      <c r="G50" s="28">
        <v>44505</v>
      </c>
      <c r="H50" s="28">
        <v>44535</v>
      </c>
      <c r="I50" s="28">
        <v>44203</v>
      </c>
      <c r="J50" s="383">
        <v>15800000</v>
      </c>
      <c r="K50" s="399">
        <v>100</v>
      </c>
      <c r="L50" s="188">
        <f t="shared" si="6"/>
        <v>0</v>
      </c>
      <c r="M50" s="19">
        <v>100</v>
      </c>
    </row>
    <row r="51" spans="1:13" s="119" customFormat="1" ht="41.25" customHeight="1">
      <c r="A51" s="444"/>
      <c r="B51" s="439" t="s">
        <v>675</v>
      </c>
      <c r="C51" s="438" t="s">
        <v>13</v>
      </c>
      <c r="D51" s="447" t="s">
        <v>684</v>
      </c>
      <c r="E51" s="442" t="s">
        <v>682</v>
      </c>
      <c r="F51" s="436" t="s">
        <v>683</v>
      </c>
      <c r="G51" s="437" t="s">
        <v>685</v>
      </c>
      <c r="H51" s="437" t="s">
        <v>674</v>
      </c>
      <c r="I51" s="63">
        <v>44204</v>
      </c>
      <c r="J51" s="470" t="s">
        <v>679</v>
      </c>
      <c r="K51" s="469">
        <v>50</v>
      </c>
      <c r="L51" s="188">
        <f t="shared" si="6"/>
        <v>0</v>
      </c>
      <c r="M51" s="19">
        <v>50</v>
      </c>
    </row>
    <row r="52" spans="1:13" s="119" customFormat="1" ht="41.25" customHeight="1">
      <c r="A52" s="444"/>
      <c r="B52" s="38" t="s">
        <v>688</v>
      </c>
      <c r="C52" s="429" t="s">
        <v>13</v>
      </c>
      <c r="D52" s="368" t="s">
        <v>686</v>
      </c>
      <c r="E52" s="107" t="s">
        <v>70</v>
      </c>
      <c r="F52" s="388" t="s">
        <v>687</v>
      </c>
      <c r="G52" s="132" t="s">
        <v>685</v>
      </c>
      <c r="H52" s="132" t="s">
        <v>674</v>
      </c>
      <c r="I52" s="63">
        <v>44204</v>
      </c>
      <c r="J52" s="382">
        <v>39298700</v>
      </c>
      <c r="K52" s="394">
        <v>100</v>
      </c>
      <c r="L52" s="188">
        <f>K52-M52</f>
        <v>0</v>
      </c>
      <c r="M52" s="19">
        <v>100</v>
      </c>
    </row>
    <row r="53" spans="1:13" s="119" customFormat="1" ht="41.25" customHeight="1">
      <c r="A53" s="444"/>
      <c r="B53" s="439" t="s">
        <v>689</v>
      </c>
      <c r="C53" s="438" t="s">
        <v>13</v>
      </c>
      <c r="D53" s="468" t="s">
        <v>690</v>
      </c>
      <c r="E53" s="442" t="s">
        <v>691</v>
      </c>
      <c r="F53" s="436" t="s">
        <v>692</v>
      </c>
      <c r="G53" s="437" t="s">
        <v>685</v>
      </c>
      <c r="H53" s="437" t="s">
        <v>693</v>
      </c>
      <c r="I53" s="63">
        <v>44204</v>
      </c>
      <c r="J53" s="467">
        <v>39515430</v>
      </c>
      <c r="K53" s="469">
        <v>180</v>
      </c>
      <c r="L53" s="188">
        <f t="shared" si="6"/>
        <v>0</v>
      </c>
      <c r="M53" s="19">
        <v>180</v>
      </c>
    </row>
    <row r="54" spans="1:13" s="119" customFormat="1" ht="41.25" customHeight="1">
      <c r="A54" s="444"/>
      <c r="B54" s="208" t="s">
        <v>275</v>
      </c>
      <c r="C54" s="430" t="s">
        <v>13</v>
      </c>
      <c r="D54" s="209" t="s">
        <v>694</v>
      </c>
      <c r="E54" s="22" t="s">
        <v>67</v>
      </c>
      <c r="F54" s="411" t="s">
        <v>695</v>
      </c>
      <c r="G54" s="153" t="s">
        <v>696</v>
      </c>
      <c r="H54" s="153">
        <v>44322</v>
      </c>
      <c r="I54" s="59">
        <v>44205</v>
      </c>
      <c r="J54" s="382">
        <v>50100000</v>
      </c>
      <c r="K54" s="420">
        <v>725</v>
      </c>
      <c r="L54" s="188">
        <f t="shared" si="6"/>
        <v>0</v>
      </c>
      <c r="M54" s="19">
        <v>725</v>
      </c>
    </row>
    <row r="55" spans="1:13" s="119" customFormat="1" ht="41.25" customHeight="1">
      <c r="A55" s="444"/>
      <c r="B55" s="439" t="s">
        <v>689</v>
      </c>
      <c r="C55" s="438" t="s">
        <v>13</v>
      </c>
      <c r="D55" s="468" t="s">
        <v>697</v>
      </c>
      <c r="E55" s="442" t="s">
        <v>691</v>
      </c>
      <c r="F55" s="436" t="s">
        <v>698</v>
      </c>
      <c r="G55" s="437" t="s">
        <v>693</v>
      </c>
      <c r="H55" s="28">
        <v>44475</v>
      </c>
      <c r="I55" s="28">
        <v>44204</v>
      </c>
      <c r="J55" s="454">
        <v>39515430</v>
      </c>
      <c r="K55" s="422">
        <v>532</v>
      </c>
      <c r="L55" s="188">
        <f t="shared" si="6"/>
        <v>0</v>
      </c>
      <c r="M55" s="19">
        <v>532</v>
      </c>
    </row>
    <row r="56" spans="1:13" s="119" customFormat="1" ht="41.25" customHeight="1">
      <c r="A56" s="444"/>
      <c r="B56" s="38" t="s">
        <v>688</v>
      </c>
      <c r="C56" s="438" t="s">
        <v>13</v>
      </c>
      <c r="D56" s="440" t="s">
        <v>700</v>
      </c>
      <c r="E56" s="141" t="s">
        <v>70</v>
      </c>
      <c r="F56" s="388" t="s">
        <v>699</v>
      </c>
      <c r="G56" s="437" t="s">
        <v>693</v>
      </c>
      <c r="H56" s="28" t="s">
        <v>693</v>
      </c>
      <c r="I56" s="28">
        <v>44205</v>
      </c>
      <c r="J56" s="382">
        <v>39298700</v>
      </c>
      <c r="K56" s="394">
        <v>1513</v>
      </c>
      <c r="L56" s="188">
        <f t="shared" si="6"/>
        <v>0</v>
      </c>
      <c r="M56" s="19">
        <v>1513</v>
      </c>
    </row>
    <row r="57" spans="1:13" s="119" customFormat="1" ht="41.25" customHeight="1">
      <c r="A57" s="444"/>
      <c r="B57" s="33" t="s">
        <v>267</v>
      </c>
      <c r="C57" s="389" t="s">
        <v>13</v>
      </c>
      <c r="D57" s="368" t="s">
        <v>701</v>
      </c>
      <c r="E57" s="34" t="s">
        <v>268</v>
      </c>
      <c r="F57" s="410" t="s">
        <v>702</v>
      </c>
      <c r="G57" s="473" t="s">
        <v>693</v>
      </c>
      <c r="H57" s="473" t="s">
        <v>703</v>
      </c>
      <c r="I57" s="474">
        <v>44204</v>
      </c>
      <c r="J57" s="382">
        <v>63700000</v>
      </c>
      <c r="K57" s="378">
        <v>420</v>
      </c>
      <c r="L57" s="188">
        <f t="shared" si="6"/>
        <v>0</v>
      </c>
      <c r="M57" s="19">
        <v>420</v>
      </c>
    </row>
    <row r="58" spans="1:13" s="119" customFormat="1" ht="41.25" customHeight="1">
      <c r="A58" s="444"/>
      <c r="B58" s="38" t="s">
        <v>390</v>
      </c>
      <c r="C58" s="438" t="s">
        <v>13</v>
      </c>
      <c r="D58" s="440" t="s">
        <v>704</v>
      </c>
      <c r="E58" s="141" t="s">
        <v>705</v>
      </c>
      <c r="F58" s="441" t="s">
        <v>706</v>
      </c>
      <c r="G58" s="437" t="s">
        <v>693</v>
      </c>
      <c r="H58" s="437">
        <v>44202</v>
      </c>
      <c r="I58" s="28">
        <v>44205</v>
      </c>
      <c r="J58" s="454">
        <v>18530000</v>
      </c>
      <c r="K58" s="421">
        <v>199.18</v>
      </c>
      <c r="L58" s="188">
        <f t="shared" si="6"/>
        <v>0</v>
      </c>
      <c r="M58" s="19">
        <v>199.18</v>
      </c>
    </row>
    <row r="59" spans="1:13" s="119" customFormat="1" ht="41.25" customHeight="1">
      <c r="A59" s="444"/>
      <c r="B59" s="27" t="s">
        <v>225</v>
      </c>
      <c r="C59" s="514" t="s">
        <v>13</v>
      </c>
      <c r="D59" s="516" t="s">
        <v>707</v>
      </c>
      <c r="E59" s="518" t="s">
        <v>710</v>
      </c>
      <c r="F59" s="520" t="s">
        <v>708</v>
      </c>
      <c r="G59" s="527" t="s">
        <v>693</v>
      </c>
      <c r="H59" s="527">
        <v>44322</v>
      </c>
      <c r="I59" s="553" t="s">
        <v>551</v>
      </c>
      <c r="J59" s="483" t="s">
        <v>709</v>
      </c>
      <c r="K59" s="394">
        <v>140</v>
      </c>
      <c r="L59" s="188">
        <f>K59-M59</f>
        <v>0</v>
      </c>
      <c r="M59" s="19">
        <v>140</v>
      </c>
    </row>
    <row r="60" spans="1:13" s="119" customFormat="1" ht="41.25" customHeight="1">
      <c r="A60" s="444"/>
      <c r="B60" s="149" t="s">
        <v>93</v>
      </c>
      <c r="C60" s="515"/>
      <c r="D60" s="517"/>
      <c r="E60" s="519"/>
      <c r="F60" s="521"/>
      <c r="G60" s="528"/>
      <c r="H60" s="528"/>
      <c r="I60" s="554"/>
      <c r="J60" s="382">
        <v>50100000</v>
      </c>
      <c r="K60" s="422">
        <v>3082</v>
      </c>
      <c r="L60" s="188">
        <f t="shared" si="6"/>
        <v>0</v>
      </c>
      <c r="M60" s="19">
        <v>3082</v>
      </c>
    </row>
    <row r="61" spans="1:13" s="119" customFormat="1" ht="41.25" customHeight="1">
      <c r="A61" s="444"/>
      <c r="B61" s="529" t="s">
        <v>28</v>
      </c>
      <c r="C61" s="514" t="s">
        <v>13</v>
      </c>
      <c r="D61" s="516" t="s">
        <v>712</v>
      </c>
      <c r="E61" s="523" t="s">
        <v>63</v>
      </c>
      <c r="F61" s="525" t="s">
        <v>711</v>
      </c>
      <c r="G61" s="527">
        <v>44202</v>
      </c>
      <c r="H61" s="460"/>
      <c r="I61" s="460"/>
      <c r="J61" s="383">
        <v>41100000</v>
      </c>
      <c r="K61" s="399">
        <v>150</v>
      </c>
      <c r="L61" s="188">
        <f t="shared" si="6"/>
        <v>0</v>
      </c>
      <c r="M61" s="19">
        <v>150</v>
      </c>
    </row>
    <row r="62" spans="1:13" s="119" customFormat="1" ht="41.25" customHeight="1">
      <c r="A62" s="444"/>
      <c r="B62" s="530"/>
      <c r="C62" s="515"/>
      <c r="D62" s="517"/>
      <c r="E62" s="524"/>
      <c r="F62" s="526"/>
      <c r="G62" s="528"/>
      <c r="H62" s="461"/>
      <c r="I62" s="461"/>
      <c r="J62" s="383">
        <v>15900000</v>
      </c>
      <c r="K62" s="399">
        <v>204</v>
      </c>
      <c r="L62" s="188">
        <f t="shared" si="6"/>
        <v>0</v>
      </c>
      <c r="M62" s="19">
        <v>204</v>
      </c>
    </row>
    <row r="63" spans="1:13" s="119" customFormat="1" ht="41.25" customHeight="1">
      <c r="A63" s="444"/>
      <c r="B63" s="126" t="s">
        <v>305</v>
      </c>
      <c r="C63" s="389" t="s">
        <v>13</v>
      </c>
      <c r="D63" s="450" t="s">
        <v>713</v>
      </c>
      <c r="E63" s="234" t="s">
        <v>302</v>
      </c>
      <c r="F63" s="412" t="s">
        <v>714</v>
      </c>
      <c r="G63" s="154">
        <v>44383</v>
      </c>
      <c r="H63" s="154" t="s">
        <v>715</v>
      </c>
      <c r="I63" s="128">
        <v>44205</v>
      </c>
      <c r="J63" s="382">
        <v>18900000</v>
      </c>
      <c r="K63" s="424">
        <v>250</v>
      </c>
      <c r="L63" s="188">
        <f>K63-M63</f>
        <v>0</v>
      </c>
      <c r="M63" s="19">
        <v>250</v>
      </c>
    </row>
    <row r="64" spans="1:13" s="119" customFormat="1" ht="41.25" customHeight="1">
      <c r="A64" s="444"/>
      <c r="B64" s="126" t="s">
        <v>716</v>
      </c>
      <c r="C64" s="456" t="s">
        <v>13</v>
      </c>
      <c r="D64" s="450" t="s">
        <v>717</v>
      </c>
      <c r="E64" s="484" t="s">
        <v>718</v>
      </c>
      <c r="F64" s="459" t="s">
        <v>719</v>
      </c>
      <c r="G64" s="464">
        <v>44383</v>
      </c>
      <c r="H64" s="464" t="s">
        <v>720</v>
      </c>
      <c r="I64" s="128" t="s">
        <v>551</v>
      </c>
      <c r="J64" s="454">
        <v>32300000</v>
      </c>
      <c r="K64" s="485">
        <v>968</v>
      </c>
      <c r="L64" s="188">
        <f t="shared" si="6"/>
        <v>0</v>
      </c>
      <c r="M64" s="19">
        <v>968</v>
      </c>
    </row>
    <row r="65" spans="1:13" s="119" customFormat="1" ht="41.25" customHeight="1">
      <c r="A65" s="444"/>
      <c r="B65" s="126" t="s">
        <v>721</v>
      </c>
      <c r="C65" s="456" t="s">
        <v>13</v>
      </c>
      <c r="D65" s="450" t="s">
        <v>722</v>
      </c>
      <c r="E65" s="484" t="s">
        <v>723</v>
      </c>
      <c r="F65" s="459" t="s">
        <v>724</v>
      </c>
      <c r="G65" s="464" t="s">
        <v>720</v>
      </c>
      <c r="H65" s="464">
        <v>44206</v>
      </c>
      <c r="I65" s="153" t="s">
        <v>551</v>
      </c>
      <c r="J65" s="454">
        <v>79300000</v>
      </c>
      <c r="K65" s="486">
        <v>1800</v>
      </c>
      <c r="L65" s="188">
        <f t="shared" si="6"/>
        <v>0</v>
      </c>
      <c r="M65" s="19">
        <v>1800</v>
      </c>
    </row>
    <row r="66" spans="1:13" s="119" customFormat="1" ht="41.25" customHeight="1">
      <c r="A66" s="444"/>
      <c r="B66" s="38" t="s">
        <v>351</v>
      </c>
      <c r="C66" s="389" t="s">
        <v>13</v>
      </c>
      <c r="D66" s="368" t="s">
        <v>725</v>
      </c>
      <c r="E66" s="141" t="s">
        <v>402</v>
      </c>
      <c r="F66" s="410" t="s">
        <v>726</v>
      </c>
      <c r="G66" s="254" t="s">
        <v>727</v>
      </c>
      <c r="H66" s="254" t="s">
        <v>728</v>
      </c>
      <c r="I66" s="63" t="s">
        <v>551</v>
      </c>
      <c r="J66" s="382">
        <v>31500000</v>
      </c>
      <c r="K66" s="423">
        <v>132</v>
      </c>
      <c r="L66" s="188">
        <f t="shared" si="6"/>
        <v>0</v>
      </c>
      <c r="M66" s="19">
        <v>132</v>
      </c>
    </row>
    <row r="67" spans="1:13" s="119" customFormat="1" ht="41.25" customHeight="1">
      <c r="A67" s="444"/>
      <c r="B67" s="455" t="s">
        <v>675</v>
      </c>
      <c r="C67" s="456" t="s">
        <v>13</v>
      </c>
      <c r="D67" s="447" t="s">
        <v>729</v>
      </c>
      <c r="E67" s="458" t="s">
        <v>677</v>
      </c>
      <c r="F67" s="459" t="s">
        <v>730</v>
      </c>
      <c r="G67" s="461" t="s">
        <v>727</v>
      </c>
      <c r="H67" s="461" t="s">
        <v>731</v>
      </c>
      <c r="I67" s="63">
        <v>44205</v>
      </c>
      <c r="J67" s="470" t="s">
        <v>679</v>
      </c>
      <c r="K67" s="469">
        <v>30</v>
      </c>
      <c r="L67" s="188">
        <f t="shared" si="6"/>
        <v>0</v>
      </c>
      <c r="M67" s="19">
        <v>30</v>
      </c>
    </row>
    <row r="68" spans="1:13" s="119" customFormat="1" ht="41.25" customHeight="1">
      <c r="A68" s="444"/>
      <c r="B68" s="38" t="s">
        <v>688</v>
      </c>
      <c r="C68" s="456" t="s">
        <v>13</v>
      </c>
      <c r="D68" s="457" t="s">
        <v>732</v>
      </c>
      <c r="E68" s="141" t="s">
        <v>70</v>
      </c>
      <c r="F68" s="388" t="s">
        <v>733</v>
      </c>
      <c r="G68" s="461" t="s">
        <v>727</v>
      </c>
      <c r="H68" s="28" t="s">
        <v>734</v>
      </c>
      <c r="I68" s="28">
        <v>44205</v>
      </c>
      <c r="J68" s="382">
        <v>39298700</v>
      </c>
      <c r="K68" s="394">
        <v>100</v>
      </c>
      <c r="L68" s="188">
        <f t="shared" si="6"/>
        <v>0</v>
      </c>
      <c r="M68" s="19">
        <v>100</v>
      </c>
    </row>
    <row r="69" spans="1:13" s="119" customFormat="1" ht="41.25" customHeight="1">
      <c r="A69" s="444"/>
      <c r="B69" s="27" t="s">
        <v>28</v>
      </c>
      <c r="C69" s="389" t="s">
        <v>13</v>
      </c>
      <c r="D69" s="17" t="s">
        <v>735</v>
      </c>
      <c r="E69" s="106" t="s">
        <v>64</v>
      </c>
      <c r="F69" s="410" t="s">
        <v>738</v>
      </c>
      <c r="G69" s="28">
        <v>44203</v>
      </c>
      <c r="H69" s="28">
        <v>44323</v>
      </c>
      <c r="I69" s="61">
        <v>44205</v>
      </c>
      <c r="J69" s="382">
        <v>15800000</v>
      </c>
      <c r="K69" s="378">
        <v>258.3</v>
      </c>
      <c r="L69" s="188">
        <f t="shared" si="6"/>
        <v>0</v>
      </c>
      <c r="M69" s="19">
        <v>258.3</v>
      </c>
    </row>
    <row r="70" spans="1:13" s="119" customFormat="1" ht="41.25" customHeight="1">
      <c r="A70" s="444"/>
      <c r="B70" s="455" t="s">
        <v>675</v>
      </c>
      <c r="C70" s="456" t="s">
        <v>13</v>
      </c>
      <c r="D70" s="447" t="s">
        <v>736</v>
      </c>
      <c r="E70" s="458" t="s">
        <v>677</v>
      </c>
      <c r="F70" s="459" t="s">
        <v>737</v>
      </c>
      <c r="G70" s="461">
        <v>44203</v>
      </c>
      <c r="H70" s="461">
        <v>44203</v>
      </c>
      <c r="I70" s="63">
        <v>44205</v>
      </c>
      <c r="J70" s="470" t="s">
        <v>679</v>
      </c>
      <c r="K70" s="469">
        <v>50</v>
      </c>
      <c r="L70" s="188">
        <f>K70-M70</f>
        <v>0</v>
      </c>
      <c r="M70" s="19">
        <v>50</v>
      </c>
    </row>
    <row r="71" spans="1:13" s="119" customFormat="1" ht="41.25" customHeight="1">
      <c r="A71" s="444"/>
      <c r="B71" s="529" t="s">
        <v>28</v>
      </c>
      <c r="C71" s="514" t="s">
        <v>13</v>
      </c>
      <c r="D71" s="516" t="s">
        <v>739</v>
      </c>
      <c r="E71" s="523" t="s">
        <v>63</v>
      </c>
      <c r="F71" s="525" t="s">
        <v>740</v>
      </c>
      <c r="G71" s="527">
        <v>44203</v>
      </c>
      <c r="H71" s="460"/>
      <c r="I71" s="460"/>
      <c r="J71" s="383">
        <v>41100000</v>
      </c>
      <c r="K71" s="399">
        <v>180</v>
      </c>
      <c r="L71" s="188">
        <f>K71-M71</f>
        <v>0</v>
      </c>
      <c r="M71" s="19">
        <v>180</v>
      </c>
    </row>
    <row r="72" spans="1:13" s="119" customFormat="1" ht="41.25" customHeight="1">
      <c r="A72" s="444"/>
      <c r="B72" s="530"/>
      <c r="C72" s="515"/>
      <c r="D72" s="517"/>
      <c r="E72" s="524"/>
      <c r="F72" s="526"/>
      <c r="G72" s="528"/>
      <c r="H72" s="461"/>
      <c r="I72" s="461"/>
      <c r="J72" s="383">
        <v>15900000</v>
      </c>
      <c r="K72" s="399">
        <v>102</v>
      </c>
      <c r="L72" s="188">
        <f t="shared" ref="L72:L76" si="7">K72-M72</f>
        <v>0</v>
      </c>
      <c r="M72" s="19">
        <v>102</v>
      </c>
    </row>
    <row r="73" spans="1:13" s="119" customFormat="1" ht="41.25" customHeight="1">
      <c r="A73" s="444"/>
      <c r="B73" s="27" t="s">
        <v>742</v>
      </c>
      <c r="C73" s="389" t="s">
        <v>13</v>
      </c>
      <c r="D73" s="17" t="s">
        <v>741</v>
      </c>
      <c r="E73" s="106" t="s">
        <v>87</v>
      </c>
      <c r="F73" s="388" t="s">
        <v>743</v>
      </c>
      <c r="G73" s="28">
        <v>44323</v>
      </c>
      <c r="H73" s="28">
        <v>44476</v>
      </c>
      <c r="I73" s="61" t="s">
        <v>551</v>
      </c>
      <c r="J73" s="382">
        <v>42500000</v>
      </c>
      <c r="K73" s="394">
        <v>899.99</v>
      </c>
      <c r="L73" s="188">
        <f t="shared" si="7"/>
        <v>0</v>
      </c>
      <c r="M73" s="19">
        <v>899.99</v>
      </c>
    </row>
    <row r="74" spans="1:13" s="119" customFormat="1" ht="41.25" customHeight="1">
      <c r="A74" s="444"/>
      <c r="B74" s="27" t="s">
        <v>744</v>
      </c>
      <c r="C74" s="389" t="s">
        <v>13</v>
      </c>
      <c r="D74" s="17" t="s">
        <v>745</v>
      </c>
      <c r="E74" s="18" t="s">
        <v>746</v>
      </c>
      <c r="F74" s="388" t="s">
        <v>747</v>
      </c>
      <c r="G74" s="28">
        <v>44384</v>
      </c>
      <c r="H74" s="28">
        <v>44537</v>
      </c>
      <c r="I74" s="61" t="s">
        <v>551</v>
      </c>
      <c r="J74" s="382">
        <v>79900000</v>
      </c>
      <c r="K74" s="394">
        <v>4800</v>
      </c>
      <c r="L74" s="188">
        <f t="shared" si="7"/>
        <v>0</v>
      </c>
      <c r="M74" s="19">
        <v>4800</v>
      </c>
    </row>
    <row r="75" spans="1:13" s="119" customFormat="1" ht="41.25" customHeight="1">
      <c r="A75" s="444"/>
      <c r="B75" s="27" t="s">
        <v>82</v>
      </c>
      <c r="C75" s="389" t="s">
        <v>13</v>
      </c>
      <c r="D75" s="17" t="s">
        <v>749</v>
      </c>
      <c r="E75" s="471" t="s">
        <v>83</v>
      </c>
      <c r="F75" s="412" t="s">
        <v>748</v>
      </c>
      <c r="G75" s="28">
        <v>44384</v>
      </c>
      <c r="H75" s="28"/>
      <c r="I75" s="28" t="s">
        <v>750</v>
      </c>
      <c r="J75" s="383">
        <v>15800000</v>
      </c>
      <c r="K75" s="399">
        <v>100</v>
      </c>
      <c r="L75" s="188">
        <f t="shared" si="7"/>
        <v>0</v>
      </c>
      <c r="M75" s="19">
        <v>100</v>
      </c>
    </row>
    <row r="76" spans="1:13" s="119" customFormat="1" ht="41.25" customHeight="1">
      <c r="A76" s="444"/>
      <c r="B76" s="38" t="s">
        <v>688</v>
      </c>
      <c r="C76" s="456" t="s">
        <v>13</v>
      </c>
      <c r="D76" s="457" t="s">
        <v>751</v>
      </c>
      <c r="E76" s="141" t="s">
        <v>70</v>
      </c>
      <c r="F76" s="388" t="s">
        <v>752</v>
      </c>
      <c r="G76" s="461">
        <v>44446</v>
      </c>
      <c r="H76" s="28">
        <v>44446</v>
      </c>
      <c r="I76" s="28">
        <v>44205</v>
      </c>
      <c r="J76" s="382">
        <v>39298700</v>
      </c>
      <c r="K76" s="394">
        <v>100</v>
      </c>
      <c r="L76" s="188">
        <f t="shared" si="7"/>
        <v>0</v>
      </c>
      <c r="M76" s="19">
        <v>100</v>
      </c>
    </row>
    <row r="77" spans="1:13" s="119" customFormat="1" ht="41.25" customHeight="1">
      <c r="A77" s="444"/>
      <c r="B77" s="325" t="s">
        <v>275</v>
      </c>
      <c r="C77" s="462" t="s">
        <v>13</v>
      </c>
      <c r="D77" s="326" t="s">
        <v>753</v>
      </c>
      <c r="E77" s="33" t="s">
        <v>67</v>
      </c>
      <c r="F77" s="459" t="s">
        <v>755</v>
      </c>
      <c r="G77" s="461" t="s">
        <v>754</v>
      </c>
      <c r="H77" s="461">
        <v>44204</v>
      </c>
      <c r="I77" s="63" t="s">
        <v>551</v>
      </c>
      <c r="J77" s="382">
        <v>50100000</v>
      </c>
      <c r="K77" s="423">
        <v>460</v>
      </c>
      <c r="L77" s="188">
        <f>K77-M77</f>
        <v>0</v>
      </c>
      <c r="M77" s="19">
        <v>460</v>
      </c>
    </row>
    <row r="78" spans="1:13" s="119" customFormat="1" ht="41.25" customHeight="1">
      <c r="A78" s="444"/>
      <c r="B78" s="38" t="s">
        <v>378</v>
      </c>
      <c r="C78" s="389" t="s">
        <v>13</v>
      </c>
      <c r="D78" s="457" t="s">
        <v>760</v>
      </c>
      <c r="E78" s="141" t="s">
        <v>756</v>
      </c>
      <c r="F78" s="459" t="s">
        <v>757</v>
      </c>
      <c r="G78" s="461" t="s">
        <v>754</v>
      </c>
      <c r="H78" s="461" t="s">
        <v>758</v>
      </c>
      <c r="I78" s="63" t="s">
        <v>759</v>
      </c>
      <c r="J78" s="382">
        <v>39800000</v>
      </c>
      <c r="K78" s="423">
        <v>2000</v>
      </c>
      <c r="L78" s="188">
        <f t="shared" ref="L78:L83" si="8">K78-M78</f>
        <v>0</v>
      </c>
      <c r="M78" s="19">
        <v>2000</v>
      </c>
    </row>
    <row r="79" spans="1:13" s="119" customFormat="1" ht="41.25" customHeight="1">
      <c r="A79" s="444"/>
      <c r="B79" s="529" t="s">
        <v>28</v>
      </c>
      <c r="C79" s="514" t="s">
        <v>13</v>
      </c>
      <c r="D79" s="516" t="s">
        <v>762</v>
      </c>
      <c r="E79" s="523" t="s">
        <v>63</v>
      </c>
      <c r="F79" s="525" t="s">
        <v>761</v>
      </c>
      <c r="G79" s="527">
        <v>44263</v>
      </c>
      <c r="H79" s="460"/>
      <c r="I79" s="460"/>
      <c r="J79" s="383">
        <v>41100000</v>
      </c>
      <c r="K79" s="399">
        <v>180</v>
      </c>
      <c r="L79" s="188">
        <f t="shared" si="8"/>
        <v>0</v>
      </c>
      <c r="M79" s="19">
        <v>180</v>
      </c>
    </row>
    <row r="80" spans="1:13" s="119" customFormat="1" ht="41.25" customHeight="1">
      <c r="A80" s="444"/>
      <c r="B80" s="530"/>
      <c r="C80" s="515"/>
      <c r="D80" s="517"/>
      <c r="E80" s="524"/>
      <c r="F80" s="526"/>
      <c r="G80" s="528"/>
      <c r="H80" s="461"/>
      <c r="I80" s="461"/>
      <c r="J80" s="383">
        <v>15900000</v>
      </c>
      <c r="K80" s="399">
        <v>204</v>
      </c>
      <c r="L80" s="188">
        <f t="shared" si="8"/>
        <v>0</v>
      </c>
      <c r="M80" s="19">
        <v>204</v>
      </c>
    </row>
    <row r="81" spans="1:13" s="119" customFormat="1" ht="41.25" customHeight="1">
      <c r="A81" s="444"/>
      <c r="B81" s="149" t="s">
        <v>647</v>
      </c>
      <c r="C81" s="389" t="s">
        <v>13</v>
      </c>
      <c r="D81" s="17" t="s">
        <v>765</v>
      </c>
      <c r="E81" s="21" t="s">
        <v>88</v>
      </c>
      <c r="F81" s="388" t="s">
        <v>763</v>
      </c>
      <c r="G81" s="28">
        <v>44294</v>
      </c>
      <c r="H81" s="28">
        <v>44477</v>
      </c>
      <c r="I81" s="28" t="s">
        <v>764</v>
      </c>
      <c r="J81" s="465">
        <v>50300000</v>
      </c>
      <c r="K81" s="394">
        <v>720</v>
      </c>
      <c r="L81" s="188">
        <f t="shared" si="8"/>
        <v>0</v>
      </c>
      <c r="M81" s="19">
        <v>720</v>
      </c>
    </row>
    <row r="82" spans="1:13" s="119" customFormat="1" ht="41.25" customHeight="1">
      <c r="A82" s="444"/>
      <c r="B82" s="27" t="s">
        <v>78</v>
      </c>
      <c r="C82" s="389" t="s">
        <v>13</v>
      </c>
      <c r="D82" s="17" t="s">
        <v>766</v>
      </c>
      <c r="E82" s="106" t="s">
        <v>767</v>
      </c>
      <c r="F82" s="388" t="s">
        <v>768</v>
      </c>
      <c r="G82" s="28">
        <v>44477</v>
      </c>
      <c r="H82" s="28" t="s">
        <v>769</v>
      </c>
      <c r="I82" s="61" t="s">
        <v>551</v>
      </c>
      <c r="J82" s="382">
        <v>32500000</v>
      </c>
      <c r="K82" s="394">
        <v>162</v>
      </c>
      <c r="L82" s="188">
        <f t="shared" si="8"/>
        <v>0</v>
      </c>
      <c r="M82" s="19">
        <v>162</v>
      </c>
    </row>
    <row r="83" spans="1:13" s="119" customFormat="1" ht="41.25" customHeight="1">
      <c r="A83" s="444"/>
      <c r="B83" s="27" t="s">
        <v>770</v>
      </c>
      <c r="C83" s="389" t="s">
        <v>13</v>
      </c>
      <c r="D83" s="17" t="s">
        <v>773</v>
      </c>
      <c r="E83" s="106" t="s">
        <v>777</v>
      </c>
      <c r="F83" s="388" t="s">
        <v>771</v>
      </c>
      <c r="G83" s="28">
        <v>44508</v>
      </c>
      <c r="H83" s="28" t="s">
        <v>772</v>
      </c>
      <c r="I83" s="61" t="s">
        <v>551</v>
      </c>
      <c r="J83" s="382">
        <v>50700000</v>
      </c>
      <c r="K83" s="394">
        <v>480</v>
      </c>
      <c r="L83" s="188">
        <f t="shared" si="8"/>
        <v>0</v>
      </c>
      <c r="M83" s="19">
        <v>480</v>
      </c>
    </row>
    <row r="84" spans="1:13" s="119" customFormat="1" ht="41.25" customHeight="1">
      <c r="A84" s="444"/>
      <c r="B84" s="27" t="s">
        <v>82</v>
      </c>
      <c r="C84" s="389" t="s">
        <v>13</v>
      </c>
      <c r="D84" s="17" t="s">
        <v>775</v>
      </c>
      <c r="E84" s="471" t="s">
        <v>778</v>
      </c>
      <c r="F84" s="412" t="s">
        <v>774</v>
      </c>
      <c r="G84" s="28">
        <v>44477</v>
      </c>
      <c r="H84" s="28"/>
      <c r="I84" s="28" t="s">
        <v>776</v>
      </c>
      <c r="J84" s="383">
        <v>15800000</v>
      </c>
      <c r="K84" s="399">
        <v>90</v>
      </c>
      <c r="L84" s="188">
        <f>K84-M84</f>
        <v>0</v>
      </c>
      <c r="M84" s="19">
        <v>90</v>
      </c>
    </row>
    <row r="85" spans="1:13" s="119" customFormat="1" ht="41.25" customHeight="1">
      <c r="A85" s="444"/>
      <c r="B85" s="38" t="s">
        <v>688</v>
      </c>
      <c r="C85" s="456" t="s">
        <v>13</v>
      </c>
      <c r="D85" s="457" t="s">
        <v>779</v>
      </c>
      <c r="E85" s="141" t="s">
        <v>70</v>
      </c>
      <c r="F85" s="388" t="s">
        <v>780</v>
      </c>
      <c r="G85" s="461" t="s">
        <v>781</v>
      </c>
      <c r="H85" s="28" t="s">
        <v>781</v>
      </c>
      <c r="I85" s="28" t="s">
        <v>551</v>
      </c>
      <c r="J85" s="382">
        <v>39298700</v>
      </c>
      <c r="K85" s="394">
        <v>100</v>
      </c>
      <c r="L85" s="188">
        <f t="shared" ref="L85:L90" si="9">K85-M85</f>
        <v>0</v>
      </c>
      <c r="M85" s="19">
        <v>100</v>
      </c>
    </row>
    <row r="86" spans="1:13" s="119" customFormat="1" ht="41.25" customHeight="1">
      <c r="A86" s="444"/>
      <c r="B86" s="38" t="s">
        <v>782</v>
      </c>
      <c r="C86" s="456" t="s">
        <v>13</v>
      </c>
      <c r="D86" s="457" t="s">
        <v>783</v>
      </c>
      <c r="E86" s="141" t="s">
        <v>784</v>
      </c>
      <c r="F86" s="388" t="s">
        <v>787</v>
      </c>
      <c r="G86" s="461" t="s">
        <v>785</v>
      </c>
      <c r="H86" s="28">
        <v>44236</v>
      </c>
      <c r="I86" s="28" t="s">
        <v>551</v>
      </c>
      <c r="J86" s="382">
        <v>33100000</v>
      </c>
      <c r="K86" s="394">
        <v>1400</v>
      </c>
      <c r="L86" s="188">
        <f t="shared" si="9"/>
        <v>0</v>
      </c>
      <c r="M86" s="19">
        <v>1400</v>
      </c>
    </row>
    <row r="87" spans="1:13" s="119" customFormat="1" ht="41.25" customHeight="1">
      <c r="A87" s="444"/>
      <c r="B87" s="27" t="s">
        <v>225</v>
      </c>
      <c r="C87" s="514" t="s">
        <v>13</v>
      </c>
      <c r="D87" s="516" t="s">
        <v>786</v>
      </c>
      <c r="E87" s="518" t="s">
        <v>710</v>
      </c>
      <c r="F87" s="520" t="s">
        <v>788</v>
      </c>
      <c r="G87" s="527" t="s">
        <v>643</v>
      </c>
      <c r="H87" s="527">
        <v>44325</v>
      </c>
      <c r="I87" s="553" t="s">
        <v>551</v>
      </c>
      <c r="J87" s="483" t="s">
        <v>709</v>
      </c>
      <c r="K87" s="394">
        <v>140</v>
      </c>
      <c r="L87" s="188">
        <f t="shared" si="9"/>
        <v>0</v>
      </c>
      <c r="M87" s="19">
        <v>140</v>
      </c>
    </row>
    <row r="88" spans="1:13" s="119" customFormat="1" ht="41.25" customHeight="1">
      <c r="A88" s="444"/>
      <c r="B88" s="149" t="s">
        <v>93</v>
      </c>
      <c r="C88" s="515"/>
      <c r="D88" s="517"/>
      <c r="E88" s="519"/>
      <c r="F88" s="521"/>
      <c r="G88" s="528"/>
      <c r="H88" s="528"/>
      <c r="I88" s="554"/>
      <c r="J88" s="382">
        <v>50100000</v>
      </c>
      <c r="K88" s="422">
        <v>710</v>
      </c>
      <c r="L88" s="188">
        <f t="shared" si="9"/>
        <v>0</v>
      </c>
      <c r="M88" s="19">
        <v>710</v>
      </c>
    </row>
    <row r="89" spans="1:13" s="119" customFormat="1" ht="41.25" customHeight="1">
      <c r="A89" s="444"/>
      <c r="B89" s="27" t="s">
        <v>28</v>
      </c>
      <c r="C89" s="389" t="s">
        <v>13</v>
      </c>
      <c r="D89" s="17" t="s">
        <v>789</v>
      </c>
      <c r="E89" s="106" t="s">
        <v>64</v>
      </c>
      <c r="F89" s="459" t="s">
        <v>790</v>
      </c>
      <c r="G89" s="28" t="s">
        <v>643</v>
      </c>
      <c r="H89" s="28">
        <v>44295</v>
      </c>
      <c r="I89" s="61" t="s">
        <v>551</v>
      </c>
      <c r="J89" s="382">
        <v>15800000</v>
      </c>
      <c r="K89" s="378">
        <v>227.42</v>
      </c>
      <c r="L89" s="188">
        <f t="shared" si="9"/>
        <v>0</v>
      </c>
      <c r="M89" s="19">
        <v>227.42</v>
      </c>
    </row>
    <row r="90" spans="1:13" s="119" customFormat="1" ht="41.25" customHeight="1">
      <c r="A90" s="444"/>
      <c r="B90" s="529" t="s">
        <v>28</v>
      </c>
      <c r="C90" s="514" t="s">
        <v>13</v>
      </c>
      <c r="D90" s="516" t="s">
        <v>791</v>
      </c>
      <c r="E90" s="523" t="s">
        <v>63</v>
      </c>
      <c r="F90" s="525" t="s">
        <v>792</v>
      </c>
      <c r="G90" s="527" t="s">
        <v>643</v>
      </c>
      <c r="H90" s="460"/>
      <c r="I90" s="460"/>
      <c r="J90" s="383">
        <v>41100000</v>
      </c>
      <c r="K90" s="399">
        <v>180</v>
      </c>
      <c r="L90" s="188">
        <f t="shared" si="9"/>
        <v>0</v>
      </c>
      <c r="M90" s="19">
        <v>180</v>
      </c>
    </row>
    <row r="91" spans="1:13" s="119" customFormat="1" ht="41.25" customHeight="1">
      <c r="A91" s="444"/>
      <c r="B91" s="530"/>
      <c r="C91" s="515"/>
      <c r="D91" s="517"/>
      <c r="E91" s="524"/>
      <c r="F91" s="526"/>
      <c r="G91" s="528"/>
      <c r="H91" s="461"/>
      <c r="I91" s="461"/>
      <c r="J91" s="383">
        <v>15900000</v>
      </c>
      <c r="K91" s="399">
        <v>204</v>
      </c>
      <c r="L91" s="188">
        <f>K91-M91</f>
        <v>0</v>
      </c>
      <c r="M91" s="19">
        <v>204</v>
      </c>
    </row>
    <row r="92" spans="1:13" s="119" customFormat="1" ht="41.25" customHeight="1">
      <c r="A92" s="444"/>
      <c r="B92" s="38" t="s">
        <v>688</v>
      </c>
      <c r="C92" s="456" t="s">
        <v>13</v>
      </c>
      <c r="D92" s="457" t="s">
        <v>793</v>
      </c>
      <c r="E92" s="141" t="s">
        <v>70</v>
      </c>
      <c r="F92" s="388" t="s">
        <v>794</v>
      </c>
      <c r="G92" s="461">
        <v>44356</v>
      </c>
      <c r="H92" s="28">
        <v>44356</v>
      </c>
      <c r="I92" s="28" t="s">
        <v>551</v>
      </c>
      <c r="J92" s="382">
        <v>39298700</v>
      </c>
      <c r="K92" s="394">
        <v>100</v>
      </c>
      <c r="L92" s="188">
        <f>K92-M92</f>
        <v>0</v>
      </c>
      <c r="M92" s="19">
        <v>100</v>
      </c>
    </row>
    <row r="93" spans="1:13" s="119" customFormat="1" ht="41.25" customHeight="1">
      <c r="A93" s="444"/>
      <c r="B93" s="38" t="s">
        <v>795</v>
      </c>
      <c r="C93" s="456" t="s">
        <v>13</v>
      </c>
      <c r="D93" s="457" t="s">
        <v>796</v>
      </c>
      <c r="E93" s="141" t="s">
        <v>74</v>
      </c>
      <c r="F93" s="388" t="s">
        <v>797</v>
      </c>
      <c r="G93" s="461" t="s">
        <v>798</v>
      </c>
      <c r="H93" s="28" t="s">
        <v>799</v>
      </c>
      <c r="I93" s="28" t="s">
        <v>551</v>
      </c>
      <c r="J93" s="382">
        <v>22800000</v>
      </c>
      <c r="K93" s="394">
        <v>531</v>
      </c>
      <c r="L93" s="188">
        <f t="shared" ref="L93:L98" si="10">K93-M93</f>
        <v>0</v>
      </c>
      <c r="M93" s="19">
        <v>531</v>
      </c>
    </row>
    <row r="94" spans="1:13" s="119" customFormat="1" ht="41.25" customHeight="1">
      <c r="A94" s="444"/>
      <c r="B94" s="38" t="s">
        <v>640</v>
      </c>
      <c r="C94" s="456" t="s">
        <v>13</v>
      </c>
      <c r="D94" s="457" t="s">
        <v>800</v>
      </c>
      <c r="E94" s="141" t="s">
        <v>801</v>
      </c>
      <c r="F94" s="388" t="s">
        <v>802</v>
      </c>
      <c r="G94" s="461">
        <v>44296</v>
      </c>
      <c r="H94" s="28">
        <v>44449</v>
      </c>
      <c r="I94" s="28" t="s">
        <v>551</v>
      </c>
      <c r="J94" s="382">
        <v>80500000</v>
      </c>
      <c r="K94" s="394">
        <v>400</v>
      </c>
      <c r="L94" s="188">
        <f t="shared" si="10"/>
        <v>0</v>
      </c>
      <c r="M94" s="19">
        <v>400</v>
      </c>
    </row>
    <row r="95" spans="1:13" s="119" customFormat="1" ht="41.25" customHeight="1">
      <c r="A95" s="444"/>
      <c r="B95" s="529" t="s">
        <v>28</v>
      </c>
      <c r="C95" s="514" t="s">
        <v>13</v>
      </c>
      <c r="D95" s="516" t="s">
        <v>803</v>
      </c>
      <c r="E95" s="523" t="s">
        <v>63</v>
      </c>
      <c r="F95" s="525" t="s">
        <v>804</v>
      </c>
      <c r="G95" s="527">
        <v>44206</v>
      </c>
      <c r="H95" s="460"/>
      <c r="I95" s="460"/>
      <c r="J95" s="383">
        <v>41100000</v>
      </c>
      <c r="K95" s="399">
        <v>180</v>
      </c>
      <c r="L95" s="188">
        <f t="shared" si="10"/>
        <v>0</v>
      </c>
      <c r="M95" s="19">
        <v>180</v>
      </c>
    </row>
    <row r="96" spans="1:13" s="119" customFormat="1" ht="41.25" customHeight="1">
      <c r="A96" s="444"/>
      <c r="B96" s="530"/>
      <c r="C96" s="515"/>
      <c r="D96" s="517"/>
      <c r="E96" s="524"/>
      <c r="F96" s="526"/>
      <c r="G96" s="528"/>
      <c r="H96" s="461"/>
      <c r="I96" s="461"/>
      <c r="J96" s="383">
        <v>15900000</v>
      </c>
      <c r="K96" s="399">
        <v>102</v>
      </c>
      <c r="L96" s="188">
        <f t="shared" si="10"/>
        <v>0</v>
      </c>
      <c r="M96" s="19">
        <v>102</v>
      </c>
    </row>
    <row r="97" spans="1:13" s="119" customFormat="1" ht="41.25" customHeight="1">
      <c r="A97" s="444"/>
      <c r="B97" s="27" t="s">
        <v>28</v>
      </c>
      <c r="C97" s="389" t="s">
        <v>13</v>
      </c>
      <c r="D97" s="17" t="s">
        <v>805</v>
      </c>
      <c r="E97" s="106" t="s">
        <v>64</v>
      </c>
      <c r="F97" s="459" t="s">
        <v>806</v>
      </c>
      <c r="G97" s="28" t="s">
        <v>807</v>
      </c>
      <c r="H97" s="28" t="s">
        <v>808</v>
      </c>
      <c r="I97" s="61" t="s">
        <v>551</v>
      </c>
      <c r="J97" s="382">
        <v>15800000</v>
      </c>
      <c r="K97" s="378">
        <v>240.1</v>
      </c>
      <c r="L97" s="188">
        <f t="shared" si="10"/>
        <v>0</v>
      </c>
      <c r="M97" s="19">
        <v>240.1</v>
      </c>
    </row>
    <row r="98" spans="1:13" s="119" customFormat="1" ht="41.25" customHeight="1">
      <c r="A98" s="444"/>
      <c r="B98" s="529" t="s">
        <v>28</v>
      </c>
      <c r="C98" s="514" t="s">
        <v>13</v>
      </c>
      <c r="D98" s="516" t="s">
        <v>809</v>
      </c>
      <c r="E98" s="523" t="s">
        <v>63</v>
      </c>
      <c r="F98" s="525" t="s">
        <v>810</v>
      </c>
      <c r="G98" s="527">
        <v>44419</v>
      </c>
      <c r="H98" s="460"/>
      <c r="I98" s="460"/>
      <c r="J98" s="383">
        <v>41100000</v>
      </c>
      <c r="K98" s="399">
        <v>180</v>
      </c>
      <c r="L98" s="188">
        <f t="shared" si="10"/>
        <v>0</v>
      </c>
      <c r="M98" s="19">
        <v>180</v>
      </c>
    </row>
    <row r="99" spans="1:13" s="119" customFormat="1" ht="41.25" customHeight="1">
      <c r="A99" s="444"/>
      <c r="B99" s="530"/>
      <c r="C99" s="515"/>
      <c r="D99" s="517"/>
      <c r="E99" s="524"/>
      <c r="F99" s="526"/>
      <c r="G99" s="528"/>
      <c r="H99" s="461"/>
      <c r="I99" s="461"/>
      <c r="J99" s="383">
        <v>15900000</v>
      </c>
      <c r="K99" s="399">
        <v>102</v>
      </c>
      <c r="L99" s="188">
        <f>K99-M99</f>
        <v>0</v>
      </c>
      <c r="M99" s="19">
        <v>102</v>
      </c>
    </row>
    <row r="100" spans="1:13" s="119" customFormat="1" ht="41.25" customHeight="1">
      <c r="A100" s="444"/>
      <c r="B100" s="27" t="s">
        <v>811</v>
      </c>
      <c r="C100" s="389" t="s">
        <v>13</v>
      </c>
      <c r="D100" s="17" t="s">
        <v>812</v>
      </c>
      <c r="E100" s="106" t="s">
        <v>767</v>
      </c>
      <c r="F100" s="388" t="s">
        <v>813</v>
      </c>
      <c r="G100" s="28" t="s">
        <v>814</v>
      </c>
      <c r="H100" s="28" t="s">
        <v>815</v>
      </c>
      <c r="I100" s="61" t="s">
        <v>551</v>
      </c>
      <c r="J100" s="382">
        <v>50300000</v>
      </c>
      <c r="K100" s="394">
        <v>132</v>
      </c>
      <c r="L100" s="188">
        <f t="shared" ref="L100:L107" si="11">K100-M100</f>
        <v>0</v>
      </c>
      <c r="M100" s="19">
        <v>132</v>
      </c>
    </row>
    <row r="101" spans="1:13" s="119" customFormat="1" ht="41.25" customHeight="1">
      <c r="A101" s="444"/>
      <c r="B101" s="475" t="s">
        <v>455</v>
      </c>
      <c r="C101" s="476" t="s">
        <v>13</v>
      </c>
      <c r="D101" s="477" t="s">
        <v>816</v>
      </c>
      <c r="E101" s="478" t="s">
        <v>817</v>
      </c>
      <c r="F101" s="479" t="s">
        <v>818</v>
      </c>
      <c r="G101" s="480" t="s">
        <v>814</v>
      </c>
      <c r="H101" s="480">
        <v>44481</v>
      </c>
      <c r="I101" s="28" t="s">
        <v>819</v>
      </c>
      <c r="J101" s="470" t="s">
        <v>820</v>
      </c>
      <c r="K101" s="422">
        <v>700</v>
      </c>
      <c r="L101" s="188">
        <f t="shared" si="11"/>
        <v>0</v>
      </c>
      <c r="M101" s="19">
        <v>700</v>
      </c>
    </row>
    <row r="102" spans="1:13" s="119" customFormat="1" ht="41.25" customHeight="1">
      <c r="A102" s="444"/>
      <c r="B102" s="475" t="s">
        <v>821</v>
      </c>
      <c r="C102" s="476" t="s">
        <v>13</v>
      </c>
      <c r="D102" s="477" t="s">
        <v>822</v>
      </c>
      <c r="E102" s="478" t="s">
        <v>823</v>
      </c>
      <c r="F102" s="479" t="s">
        <v>824</v>
      </c>
      <c r="G102" s="480" t="s">
        <v>814</v>
      </c>
      <c r="H102" s="28" t="s">
        <v>825</v>
      </c>
      <c r="I102" s="28" t="s">
        <v>826</v>
      </c>
      <c r="J102" s="454">
        <v>18500000</v>
      </c>
      <c r="K102" s="422">
        <v>2600</v>
      </c>
      <c r="L102" s="188">
        <f t="shared" si="11"/>
        <v>0</v>
      </c>
      <c r="M102" s="19">
        <v>2600</v>
      </c>
    </row>
    <row r="103" spans="1:13" s="119" customFormat="1" ht="41.25" customHeight="1">
      <c r="A103" s="444"/>
      <c r="B103" s="38" t="s">
        <v>688</v>
      </c>
      <c r="C103" s="476" t="s">
        <v>13</v>
      </c>
      <c r="D103" s="477" t="s">
        <v>827</v>
      </c>
      <c r="E103" s="141" t="s">
        <v>70</v>
      </c>
      <c r="F103" s="388" t="s">
        <v>828</v>
      </c>
      <c r="G103" s="480" t="s">
        <v>814</v>
      </c>
      <c r="H103" s="28" t="s">
        <v>758</v>
      </c>
      <c r="I103" s="28" t="s">
        <v>551</v>
      </c>
      <c r="J103" s="382">
        <v>39298700</v>
      </c>
      <c r="K103" s="394">
        <v>2600</v>
      </c>
      <c r="L103" s="188">
        <f t="shared" si="11"/>
        <v>0</v>
      </c>
      <c r="M103" s="19">
        <v>2600</v>
      </c>
    </row>
    <row r="104" spans="1:13" s="119" customFormat="1" ht="41.25" customHeight="1">
      <c r="A104" s="444"/>
      <c r="B104" s="455" t="s">
        <v>829</v>
      </c>
      <c r="C104" s="456" t="s">
        <v>13</v>
      </c>
      <c r="D104" s="477" t="s">
        <v>830</v>
      </c>
      <c r="E104" s="458" t="s">
        <v>831</v>
      </c>
      <c r="F104" s="459" t="s">
        <v>832</v>
      </c>
      <c r="G104" s="461" t="s">
        <v>833</v>
      </c>
      <c r="H104" s="461" t="s">
        <v>815</v>
      </c>
      <c r="I104" s="63" t="s">
        <v>551</v>
      </c>
      <c r="J104" s="383">
        <v>39700000</v>
      </c>
      <c r="K104" s="469">
        <v>150</v>
      </c>
      <c r="L104" s="188">
        <f t="shared" si="11"/>
        <v>0</v>
      </c>
      <c r="M104" s="19">
        <v>150</v>
      </c>
    </row>
    <row r="105" spans="1:13" s="119" customFormat="1" ht="41.25" customHeight="1">
      <c r="A105" s="444"/>
      <c r="B105" s="149" t="s">
        <v>647</v>
      </c>
      <c r="C105" s="389" t="s">
        <v>13</v>
      </c>
      <c r="D105" s="17" t="s">
        <v>835</v>
      </c>
      <c r="E105" s="21" t="s">
        <v>88</v>
      </c>
      <c r="F105" s="388" t="s">
        <v>834</v>
      </c>
      <c r="G105" s="28" t="s">
        <v>833</v>
      </c>
      <c r="H105" s="28">
        <v>44328</v>
      </c>
      <c r="I105" s="61" t="s">
        <v>836</v>
      </c>
      <c r="J105" s="472">
        <v>50300000</v>
      </c>
      <c r="K105" s="500">
        <v>1485</v>
      </c>
      <c r="L105" s="188">
        <f t="shared" si="11"/>
        <v>0</v>
      </c>
      <c r="M105" s="19">
        <v>1485</v>
      </c>
    </row>
    <row r="106" spans="1:13" s="119" customFormat="1" ht="31.5" customHeight="1">
      <c r="A106" s="531"/>
      <c r="B106" s="512" t="s">
        <v>795</v>
      </c>
      <c r="C106" s="514" t="s">
        <v>13</v>
      </c>
      <c r="D106" s="516" t="s">
        <v>837</v>
      </c>
      <c r="E106" s="518" t="s">
        <v>74</v>
      </c>
      <c r="F106" s="520" t="s">
        <v>838</v>
      </c>
      <c r="G106" s="522" t="s">
        <v>833</v>
      </c>
      <c r="H106" s="522">
        <v>44328</v>
      </c>
      <c r="I106" s="522" t="s">
        <v>551</v>
      </c>
      <c r="J106" s="472">
        <v>31400000</v>
      </c>
      <c r="K106" s="394">
        <v>10</v>
      </c>
      <c r="L106" s="188">
        <f>K106-M106</f>
        <v>0</v>
      </c>
      <c r="M106" s="19">
        <v>10</v>
      </c>
    </row>
    <row r="107" spans="1:13" s="119" customFormat="1" ht="30" customHeight="1">
      <c r="A107" s="532"/>
      <c r="B107" s="513"/>
      <c r="C107" s="515"/>
      <c r="D107" s="517"/>
      <c r="E107" s="519"/>
      <c r="F107" s="521"/>
      <c r="G107" s="522"/>
      <c r="H107" s="522"/>
      <c r="I107" s="522"/>
      <c r="J107" s="382">
        <v>22800000</v>
      </c>
      <c r="K107" s="394">
        <v>440</v>
      </c>
      <c r="L107" s="188">
        <f t="shared" si="11"/>
        <v>0</v>
      </c>
      <c r="M107" s="19">
        <v>440</v>
      </c>
    </row>
    <row r="108" spans="1:13" s="119" customFormat="1" ht="50.25" customHeight="1">
      <c r="A108" s="444"/>
      <c r="B108" s="475" t="s">
        <v>839</v>
      </c>
      <c r="C108" s="476" t="s">
        <v>13</v>
      </c>
      <c r="D108" s="491" t="s">
        <v>840</v>
      </c>
      <c r="E108" s="481" t="s">
        <v>841</v>
      </c>
      <c r="F108" s="482" t="s">
        <v>842</v>
      </c>
      <c r="G108" s="480" t="s">
        <v>833</v>
      </c>
      <c r="H108" s="480">
        <v>44208</v>
      </c>
      <c r="I108" s="63" t="s">
        <v>562</v>
      </c>
      <c r="J108" s="446" t="s">
        <v>843</v>
      </c>
      <c r="K108" s="421">
        <v>555</v>
      </c>
      <c r="L108" s="188">
        <f>K108-M108</f>
        <v>0</v>
      </c>
      <c r="M108" s="19">
        <v>555</v>
      </c>
    </row>
    <row r="109" spans="1:13" s="119" customFormat="1" ht="41.25" customHeight="1">
      <c r="A109" s="444"/>
      <c r="B109" s="38" t="s">
        <v>378</v>
      </c>
      <c r="C109" s="389" t="s">
        <v>13</v>
      </c>
      <c r="D109" s="491" t="s">
        <v>844</v>
      </c>
      <c r="E109" s="141" t="s">
        <v>756</v>
      </c>
      <c r="F109" s="493" t="s">
        <v>845</v>
      </c>
      <c r="G109" s="495" t="s">
        <v>833</v>
      </c>
      <c r="H109" s="495">
        <v>44328</v>
      </c>
      <c r="I109" s="63" t="s">
        <v>562</v>
      </c>
      <c r="J109" s="382">
        <v>39800000</v>
      </c>
      <c r="K109" s="423">
        <v>388</v>
      </c>
      <c r="L109" s="188">
        <f>K109-M109</f>
        <v>0</v>
      </c>
      <c r="M109" s="19">
        <v>388</v>
      </c>
    </row>
    <row r="110" spans="1:13" s="119" customFormat="1" ht="41.25" customHeight="1">
      <c r="A110" s="444"/>
      <c r="B110" s="38" t="s">
        <v>846</v>
      </c>
      <c r="C110" s="489" t="s">
        <v>13</v>
      </c>
      <c r="D110" s="491" t="s">
        <v>847</v>
      </c>
      <c r="E110" s="141" t="s">
        <v>848</v>
      </c>
      <c r="F110" s="493" t="s">
        <v>849</v>
      </c>
      <c r="G110" s="495" t="s">
        <v>833</v>
      </c>
      <c r="H110" s="495">
        <v>44481</v>
      </c>
      <c r="I110" s="63" t="s">
        <v>562</v>
      </c>
      <c r="J110" s="382">
        <v>18900000</v>
      </c>
      <c r="K110" s="466">
        <v>198</v>
      </c>
      <c r="L110" s="188">
        <f t="shared" ref="L110:L129" si="12">K110-M110</f>
        <v>0</v>
      </c>
      <c r="M110" s="19">
        <v>198</v>
      </c>
    </row>
    <row r="111" spans="1:13" s="119" customFormat="1" ht="41.25" customHeight="1">
      <c r="A111" s="444"/>
      <c r="B111" s="38" t="s">
        <v>850</v>
      </c>
      <c r="C111" s="489" t="s">
        <v>13</v>
      </c>
      <c r="D111" s="491" t="s">
        <v>851</v>
      </c>
      <c r="E111" s="141" t="s">
        <v>461</v>
      </c>
      <c r="F111" s="493" t="s">
        <v>852</v>
      </c>
      <c r="G111" s="495" t="s">
        <v>833</v>
      </c>
      <c r="H111" s="495" t="s">
        <v>598</v>
      </c>
      <c r="I111" s="63" t="s">
        <v>759</v>
      </c>
      <c r="J111" s="483" t="s">
        <v>853</v>
      </c>
      <c r="K111" s="466">
        <v>1400</v>
      </c>
      <c r="L111" s="188">
        <f t="shared" si="12"/>
        <v>0</v>
      </c>
      <c r="M111" s="19">
        <v>1400</v>
      </c>
    </row>
    <row r="112" spans="1:13" s="119" customFormat="1" ht="41.25" customHeight="1">
      <c r="A112" s="444"/>
      <c r="B112" s="38" t="s">
        <v>854</v>
      </c>
      <c r="C112" s="489" t="s">
        <v>13</v>
      </c>
      <c r="D112" s="491" t="s">
        <v>855</v>
      </c>
      <c r="E112" s="141" t="s">
        <v>856</v>
      </c>
      <c r="F112" s="493" t="s">
        <v>857</v>
      </c>
      <c r="G112" s="495">
        <v>44239</v>
      </c>
      <c r="H112" s="495" t="s">
        <v>825</v>
      </c>
      <c r="I112" s="63" t="s">
        <v>562</v>
      </c>
      <c r="J112" s="382">
        <v>39500000</v>
      </c>
      <c r="K112" s="466">
        <v>2110.5</v>
      </c>
      <c r="L112" s="188">
        <f t="shared" si="12"/>
        <v>0</v>
      </c>
      <c r="M112" s="19">
        <v>2110.5</v>
      </c>
    </row>
    <row r="113" spans="1:13" s="119" customFormat="1" ht="41.25" customHeight="1">
      <c r="A113" s="444"/>
      <c r="B113" s="38" t="s">
        <v>670</v>
      </c>
      <c r="C113" s="489" t="s">
        <v>13</v>
      </c>
      <c r="D113" s="491" t="s">
        <v>858</v>
      </c>
      <c r="E113" s="492" t="s">
        <v>672</v>
      </c>
      <c r="F113" s="493" t="s">
        <v>859</v>
      </c>
      <c r="G113" s="495">
        <v>44239</v>
      </c>
      <c r="H113" s="495" t="s">
        <v>860</v>
      </c>
      <c r="I113" s="63" t="s">
        <v>562</v>
      </c>
      <c r="J113" s="382">
        <v>92600000</v>
      </c>
      <c r="K113" s="466">
        <v>250</v>
      </c>
      <c r="L113" s="188">
        <f t="shared" si="12"/>
        <v>0</v>
      </c>
      <c r="M113" s="19">
        <v>250</v>
      </c>
    </row>
    <row r="114" spans="1:13" s="119" customFormat="1" ht="41.25" customHeight="1">
      <c r="A114" s="444"/>
      <c r="B114" s="38" t="s">
        <v>411</v>
      </c>
      <c r="C114" s="489" t="s">
        <v>13</v>
      </c>
      <c r="D114" s="491" t="s">
        <v>861</v>
      </c>
      <c r="E114" s="492" t="s">
        <v>862</v>
      </c>
      <c r="F114" s="493" t="s">
        <v>863</v>
      </c>
      <c r="G114" s="495" t="s">
        <v>864</v>
      </c>
      <c r="H114" s="495"/>
      <c r="I114" s="63" t="s">
        <v>551</v>
      </c>
      <c r="J114" s="382">
        <v>55300000</v>
      </c>
      <c r="K114" s="466">
        <v>200</v>
      </c>
      <c r="L114" s="188">
        <f t="shared" si="12"/>
        <v>0</v>
      </c>
      <c r="M114" s="19">
        <v>200</v>
      </c>
    </row>
    <row r="115" spans="1:13" s="119" customFormat="1" ht="41.25" customHeight="1">
      <c r="A115" s="444"/>
      <c r="B115" s="38" t="s">
        <v>82</v>
      </c>
      <c r="C115" s="489" t="s">
        <v>13</v>
      </c>
      <c r="D115" s="491" t="s">
        <v>865</v>
      </c>
      <c r="E115" s="471" t="s">
        <v>778</v>
      </c>
      <c r="F115" s="493" t="s">
        <v>866</v>
      </c>
      <c r="G115" s="495">
        <v>44208</v>
      </c>
      <c r="H115" s="495"/>
      <c r="I115" s="63" t="s">
        <v>551</v>
      </c>
      <c r="J115" s="382">
        <v>15800000</v>
      </c>
      <c r="K115" s="466">
        <v>100</v>
      </c>
      <c r="L115" s="188">
        <f t="shared" si="12"/>
        <v>0</v>
      </c>
      <c r="M115" s="19">
        <v>100</v>
      </c>
    </row>
    <row r="116" spans="1:13" s="119" customFormat="1" ht="41.25" customHeight="1">
      <c r="A116" s="444"/>
      <c r="B116" s="38" t="s">
        <v>821</v>
      </c>
      <c r="C116" s="489" t="s">
        <v>13</v>
      </c>
      <c r="D116" s="491" t="s">
        <v>867</v>
      </c>
      <c r="E116" s="492" t="s">
        <v>823</v>
      </c>
      <c r="F116" s="493" t="s">
        <v>868</v>
      </c>
      <c r="G116" s="495">
        <v>44359</v>
      </c>
      <c r="H116" s="495" t="s">
        <v>825</v>
      </c>
      <c r="I116" s="63" t="s">
        <v>562</v>
      </c>
      <c r="J116" s="382">
        <v>18500000</v>
      </c>
      <c r="K116" s="466">
        <v>900</v>
      </c>
      <c r="L116" s="188">
        <f>K116-M116</f>
        <v>0</v>
      </c>
      <c r="M116" s="19">
        <v>900</v>
      </c>
    </row>
    <row r="117" spans="1:13" s="119" customFormat="1" ht="41.25" customHeight="1">
      <c r="A117" s="444"/>
      <c r="B117" s="529" t="s">
        <v>28</v>
      </c>
      <c r="C117" s="514" t="s">
        <v>13</v>
      </c>
      <c r="D117" s="516" t="s">
        <v>869</v>
      </c>
      <c r="E117" s="523" t="s">
        <v>63</v>
      </c>
      <c r="F117" s="525" t="s">
        <v>870</v>
      </c>
      <c r="G117" s="527">
        <v>44359</v>
      </c>
      <c r="H117" s="494"/>
      <c r="I117" s="494"/>
      <c r="J117" s="383">
        <v>41100000</v>
      </c>
      <c r="K117" s="399">
        <v>200</v>
      </c>
      <c r="L117" s="188">
        <f t="shared" si="12"/>
        <v>0</v>
      </c>
      <c r="M117" s="19">
        <v>200</v>
      </c>
    </row>
    <row r="118" spans="1:13" s="119" customFormat="1" ht="41.25" customHeight="1">
      <c r="A118" s="444"/>
      <c r="B118" s="530"/>
      <c r="C118" s="515"/>
      <c r="D118" s="517"/>
      <c r="E118" s="524"/>
      <c r="F118" s="526"/>
      <c r="G118" s="528"/>
      <c r="H118" s="495"/>
      <c r="I118" s="495"/>
      <c r="J118" s="383">
        <v>15900000</v>
      </c>
      <c r="K118" s="399">
        <v>170</v>
      </c>
      <c r="L118" s="188">
        <f t="shared" si="12"/>
        <v>0</v>
      </c>
      <c r="M118" s="19">
        <v>170</v>
      </c>
    </row>
    <row r="119" spans="1:13" s="119" customFormat="1" ht="41.25" customHeight="1">
      <c r="A119" s="444"/>
      <c r="B119" s="488" t="s">
        <v>871</v>
      </c>
      <c r="C119" s="489" t="s">
        <v>13</v>
      </c>
      <c r="D119" s="491" t="s">
        <v>872</v>
      </c>
      <c r="E119" s="492" t="s">
        <v>468</v>
      </c>
      <c r="F119" s="493" t="s">
        <v>873</v>
      </c>
      <c r="G119" s="495">
        <v>44451</v>
      </c>
      <c r="H119" s="495" t="s">
        <v>758</v>
      </c>
      <c r="I119" s="63" t="s">
        <v>562</v>
      </c>
      <c r="J119" s="383" t="s">
        <v>874</v>
      </c>
      <c r="K119" s="469">
        <v>1753.5</v>
      </c>
      <c r="L119" s="188">
        <f t="shared" si="12"/>
        <v>0</v>
      </c>
      <c r="M119" s="19">
        <v>1753.5</v>
      </c>
    </row>
    <row r="120" spans="1:13" s="119" customFormat="1" ht="41.25" customHeight="1">
      <c r="A120" s="444"/>
      <c r="B120" s="488" t="s">
        <v>351</v>
      </c>
      <c r="C120" s="489" t="s">
        <v>13</v>
      </c>
      <c r="D120" s="491" t="s">
        <v>877</v>
      </c>
      <c r="E120" s="492" t="s">
        <v>875</v>
      </c>
      <c r="F120" s="493" t="s">
        <v>876</v>
      </c>
      <c r="G120" s="495">
        <v>44451</v>
      </c>
      <c r="H120" s="495" t="s">
        <v>825</v>
      </c>
      <c r="I120" s="63" t="s">
        <v>562</v>
      </c>
      <c r="J120" s="383">
        <v>31500000</v>
      </c>
      <c r="K120" s="469">
        <v>256.5</v>
      </c>
      <c r="L120" s="188">
        <f t="shared" si="12"/>
        <v>0</v>
      </c>
      <c r="M120" s="19">
        <v>256.5</v>
      </c>
    </row>
    <row r="121" spans="1:13" s="119" customFormat="1" ht="41.25" customHeight="1">
      <c r="A121" s="444"/>
      <c r="B121" s="488" t="s">
        <v>878</v>
      </c>
      <c r="C121" s="489" t="s">
        <v>13</v>
      </c>
      <c r="D121" s="491" t="s">
        <v>879</v>
      </c>
      <c r="E121" s="492" t="s">
        <v>880</v>
      </c>
      <c r="F121" s="493" t="s">
        <v>881</v>
      </c>
      <c r="G121" s="495">
        <v>44451</v>
      </c>
      <c r="H121" s="495" t="s">
        <v>825</v>
      </c>
      <c r="I121" s="63" t="s">
        <v>562</v>
      </c>
      <c r="J121" s="383">
        <v>44500000</v>
      </c>
      <c r="K121" s="469">
        <v>238</v>
      </c>
      <c r="L121" s="188">
        <f t="shared" si="12"/>
        <v>0</v>
      </c>
      <c r="M121" s="19">
        <v>238</v>
      </c>
    </row>
    <row r="122" spans="1:13" s="119" customFormat="1" ht="41.25" customHeight="1">
      <c r="A122" s="444"/>
      <c r="B122" s="27" t="s">
        <v>28</v>
      </c>
      <c r="C122" s="389" t="s">
        <v>13</v>
      </c>
      <c r="D122" s="17" t="s">
        <v>883</v>
      </c>
      <c r="E122" s="106" t="s">
        <v>64</v>
      </c>
      <c r="F122" s="493" t="s">
        <v>882</v>
      </c>
      <c r="G122" s="501">
        <v>44451</v>
      </c>
      <c r="H122" s="501" t="s">
        <v>825</v>
      </c>
      <c r="I122" s="61" t="s">
        <v>562</v>
      </c>
      <c r="J122" s="382">
        <v>15800000</v>
      </c>
      <c r="K122" s="378">
        <v>215.6</v>
      </c>
      <c r="L122" s="188">
        <f t="shared" si="12"/>
        <v>0</v>
      </c>
      <c r="M122" s="19">
        <v>215.6</v>
      </c>
    </row>
    <row r="123" spans="1:13" s="119" customFormat="1" ht="41.25" customHeight="1">
      <c r="A123" s="444"/>
      <c r="B123" s="38" t="s">
        <v>81</v>
      </c>
      <c r="C123" s="489" t="s">
        <v>13</v>
      </c>
      <c r="D123" s="491" t="s">
        <v>884</v>
      </c>
      <c r="E123" s="141" t="s">
        <v>885</v>
      </c>
      <c r="F123" s="493" t="s">
        <v>886</v>
      </c>
      <c r="G123" s="495">
        <v>44481</v>
      </c>
      <c r="H123" s="495" t="s">
        <v>887</v>
      </c>
      <c r="I123" s="63" t="s">
        <v>562</v>
      </c>
      <c r="J123" s="382">
        <v>5010000</v>
      </c>
      <c r="K123" s="421">
        <v>600</v>
      </c>
      <c r="L123" s="188">
        <f t="shared" si="12"/>
        <v>0</v>
      </c>
      <c r="M123" s="19">
        <v>600</v>
      </c>
    </row>
    <row r="124" spans="1:13" s="119" customFormat="1" ht="41.25" customHeight="1">
      <c r="A124" s="444"/>
      <c r="B124" s="38" t="s">
        <v>888</v>
      </c>
      <c r="C124" s="489" t="s">
        <v>13</v>
      </c>
      <c r="D124" s="491" t="s">
        <v>889</v>
      </c>
      <c r="E124" s="141" t="s">
        <v>504</v>
      </c>
      <c r="F124" s="493" t="s">
        <v>890</v>
      </c>
      <c r="G124" s="495" t="s">
        <v>891</v>
      </c>
      <c r="H124" s="495" t="s">
        <v>758</v>
      </c>
      <c r="I124" s="63" t="s">
        <v>562</v>
      </c>
      <c r="J124" s="382">
        <v>15800000</v>
      </c>
      <c r="K124" s="421">
        <v>1654.5</v>
      </c>
      <c r="L124" s="188">
        <f t="shared" si="12"/>
        <v>0</v>
      </c>
      <c r="M124" s="19">
        <v>1654.5</v>
      </c>
    </row>
    <row r="125" spans="1:13" s="119" customFormat="1" ht="41.25" customHeight="1">
      <c r="A125" s="444"/>
      <c r="B125" s="38" t="s">
        <v>892</v>
      </c>
      <c r="C125" s="489" t="s">
        <v>13</v>
      </c>
      <c r="D125" s="491" t="s">
        <v>893</v>
      </c>
      <c r="E125" s="141" t="s">
        <v>894</v>
      </c>
      <c r="F125" s="493" t="s">
        <v>895</v>
      </c>
      <c r="G125" s="495" t="s">
        <v>891</v>
      </c>
      <c r="H125" s="495" t="s">
        <v>896</v>
      </c>
      <c r="I125" s="63" t="s">
        <v>759</v>
      </c>
      <c r="J125" s="382">
        <v>55300000</v>
      </c>
      <c r="K125" s="421">
        <v>2500</v>
      </c>
      <c r="L125" s="188">
        <f t="shared" si="12"/>
        <v>0</v>
      </c>
      <c r="M125" s="19">
        <v>2500</v>
      </c>
    </row>
    <row r="126" spans="1:13" s="119" customFormat="1" ht="41.25" customHeight="1">
      <c r="A126" s="444"/>
      <c r="B126" s="38" t="s">
        <v>675</v>
      </c>
      <c r="C126" s="489" t="s">
        <v>13</v>
      </c>
      <c r="D126" s="491" t="s">
        <v>897</v>
      </c>
      <c r="E126" s="141" t="s">
        <v>898</v>
      </c>
      <c r="F126" s="493" t="s">
        <v>899</v>
      </c>
      <c r="G126" s="495" t="s">
        <v>891</v>
      </c>
      <c r="H126" s="495" t="s">
        <v>896</v>
      </c>
      <c r="I126" s="63" t="s">
        <v>759</v>
      </c>
      <c r="J126" s="483" t="s">
        <v>679</v>
      </c>
      <c r="K126" s="421">
        <v>1050</v>
      </c>
      <c r="L126" s="188">
        <f t="shared" si="12"/>
        <v>0</v>
      </c>
      <c r="M126" s="19">
        <v>1050</v>
      </c>
    </row>
    <row r="127" spans="1:13" s="119" customFormat="1" ht="41.25" customHeight="1">
      <c r="A127" s="444"/>
      <c r="B127" s="38" t="s">
        <v>81</v>
      </c>
      <c r="C127" s="476" t="s">
        <v>13</v>
      </c>
      <c r="D127" s="477" t="s">
        <v>900</v>
      </c>
      <c r="E127" s="141" t="s">
        <v>901</v>
      </c>
      <c r="F127" s="482" t="s">
        <v>902</v>
      </c>
      <c r="G127" s="480" t="s">
        <v>825</v>
      </c>
      <c r="H127" s="480" t="s">
        <v>903</v>
      </c>
      <c r="I127" s="128" t="s">
        <v>562</v>
      </c>
      <c r="J127" s="382">
        <v>50100000</v>
      </c>
      <c r="K127" s="487">
        <v>616</v>
      </c>
      <c r="L127" s="188">
        <f t="shared" si="12"/>
        <v>0</v>
      </c>
      <c r="M127" s="19">
        <v>616</v>
      </c>
    </row>
    <row r="128" spans="1:13" s="119" customFormat="1" ht="41.25" customHeight="1">
      <c r="A128" s="444"/>
      <c r="B128" s="38" t="s">
        <v>904</v>
      </c>
      <c r="C128" s="456" t="s">
        <v>13</v>
      </c>
      <c r="D128" s="457" t="s">
        <v>905</v>
      </c>
      <c r="E128" s="141" t="s">
        <v>906</v>
      </c>
      <c r="F128" s="463" t="s">
        <v>907</v>
      </c>
      <c r="G128" s="461" t="s">
        <v>860</v>
      </c>
      <c r="H128" s="461" t="s">
        <v>908</v>
      </c>
      <c r="I128" s="128" t="s">
        <v>562</v>
      </c>
      <c r="J128" s="382">
        <v>22900000</v>
      </c>
      <c r="K128" s="487">
        <v>80</v>
      </c>
      <c r="L128" s="188">
        <f t="shared" si="12"/>
        <v>0</v>
      </c>
      <c r="M128" s="19">
        <v>80</v>
      </c>
    </row>
    <row r="129" spans="1:19" s="119" customFormat="1" ht="41.25" customHeight="1">
      <c r="A129" s="444"/>
      <c r="B129" s="27" t="s">
        <v>82</v>
      </c>
      <c r="C129" s="389" t="s">
        <v>13</v>
      </c>
      <c r="D129" s="17" t="s">
        <v>909</v>
      </c>
      <c r="E129" s="471" t="s">
        <v>778</v>
      </c>
      <c r="F129" s="496" t="s">
        <v>910</v>
      </c>
      <c r="G129" s="495" t="s">
        <v>758</v>
      </c>
      <c r="H129" s="495"/>
      <c r="I129" s="128" t="s">
        <v>562</v>
      </c>
      <c r="J129" s="382">
        <v>15800000</v>
      </c>
      <c r="K129" s="487">
        <v>200</v>
      </c>
      <c r="L129" s="188">
        <f t="shared" si="12"/>
        <v>0</v>
      </c>
      <c r="M129" s="19">
        <v>200</v>
      </c>
    </row>
    <row r="130" spans="1:19" s="119" customFormat="1" ht="41.25" customHeight="1">
      <c r="A130" s="444"/>
      <c r="B130" s="27"/>
      <c r="C130" s="389"/>
      <c r="D130" s="17"/>
      <c r="E130" s="471"/>
      <c r="F130" s="388"/>
      <c r="G130" s="28"/>
      <c r="H130" s="28"/>
      <c r="I130" s="59"/>
      <c r="J130" s="382"/>
      <c r="K130" s="446"/>
      <c r="L130" s="188"/>
      <c r="M130" s="19"/>
    </row>
    <row r="131" spans="1:19" s="248" customFormat="1" ht="18" customHeight="1">
      <c r="A131" s="558" t="s">
        <v>33</v>
      </c>
      <c r="B131" s="559"/>
      <c r="C131" s="559"/>
      <c r="D131" s="559"/>
      <c r="E131" s="559"/>
      <c r="F131" s="559"/>
      <c r="G131" s="559"/>
      <c r="H131" s="559"/>
      <c r="I131" s="559"/>
      <c r="J131" s="559"/>
      <c r="K131" s="560"/>
      <c r="L131" s="246"/>
      <c r="M131" s="247"/>
    </row>
    <row r="132" spans="1:19" s="14" customFormat="1" ht="18.75" customHeight="1">
      <c r="A132" s="561"/>
      <c r="B132" s="562"/>
      <c r="C132" s="562"/>
      <c r="D132" s="562"/>
      <c r="E132" s="562"/>
      <c r="F132" s="562"/>
      <c r="G132" s="562"/>
      <c r="H132" s="562"/>
      <c r="I132" s="562"/>
      <c r="J132" s="562"/>
      <c r="K132" s="563"/>
      <c r="L132" s="193"/>
      <c r="M132" s="19"/>
      <c r="N132" s="13"/>
      <c r="O132" s="13"/>
      <c r="P132" s="13"/>
      <c r="Q132" s="13"/>
      <c r="R132" s="13"/>
      <c r="S132" s="13"/>
    </row>
    <row r="133" spans="1:19" s="14" customFormat="1" ht="26.25" customHeight="1">
      <c r="A133" s="444">
        <v>1</v>
      </c>
      <c r="B133" s="18" t="s">
        <v>17</v>
      </c>
      <c r="C133" s="389" t="s">
        <v>71</v>
      </c>
      <c r="D133" s="17" t="s">
        <v>912</v>
      </c>
      <c r="E133" s="109" t="s">
        <v>38</v>
      </c>
      <c r="F133" s="503" t="s">
        <v>914</v>
      </c>
      <c r="G133" s="26" t="s">
        <v>913</v>
      </c>
      <c r="H133" s="26" t="s">
        <v>923</v>
      </c>
      <c r="I133" s="58" t="s">
        <v>551</v>
      </c>
      <c r="J133" s="483" t="s">
        <v>915</v>
      </c>
      <c r="K133" s="378">
        <v>46930</v>
      </c>
      <c r="L133" s="194">
        <f>K133-M133</f>
        <v>5100</v>
      </c>
      <c r="M133" s="19">
        <v>41830</v>
      </c>
      <c r="N133" s="13"/>
      <c r="O133" s="13"/>
      <c r="P133" s="13"/>
      <c r="Q133" s="13"/>
      <c r="R133" s="13"/>
      <c r="S133" s="13"/>
    </row>
    <row r="134" spans="1:19" s="14" customFormat="1" ht="26.25" customHeight="1">
      <c r="A134" s="444">
        <v>2</v>
      </c>
      <c r="B134" s="18" t="s">
        <v>97</v>
      </c>
      <c r="C134" s="389" t="s">
        <v>71</v>
      </c>
      <c r="D134" s="369" t="s">
        <v>919</v>
      </c>
      <c r="E134" s="18" t="s">
        <v>920</v>
      </c>
      <c r="F134" s="505" t="s">
        <v>921</v>
      </c>
      <c r="G134" s="26">
        <v>43829</v>
      </c>
      <c r="H134" s="26" t="s">
        <v>924</v>
      </c>
      <c r="I134" s="58" t="s">
        <v>922</v>
      </c>
      <c r="J134" s="382">
        <v>66500000</v>
      </c>
      <c r="K134" s="378">
        <v>3311.18</v>
      </c>
      <c r="L134" s="194">
        <f t="shared" ref="L134:L156" si="13">K134-M134</f>
        <v>0</v>
      </c>
      <c r="M134" s="19">
        <v>3311.18</v>
      </c>
      <c r="N134" s="13"/>
      <c r="O134" s="13"/>
      <c r="P134" s="13"/>
      <c r="Q134" s="13"/>
      <c r="R134" s="13"/>
      <c r="S134" s="13"/>
    </row>
    <row r="135" spans="1:19" s="14" customFormat="1" ht="26.25" customHeight="1">
      <c r="A135" s="444">
        <v>3</v>
      </c>
      <c r="B135" s="18" t="s">
        <v>312</v>
      </c>
      <c r="C135" s="389" t="s">
        <v>71</v>
      </c>
      <c r="D135" s="504" t="s">
        <v>916</v>
      </c>
      <c r="E135" s="109" t="s">
        <v>38</v>
      </c>
      <c r="F135" s="503" t="s">
        <v>917</v>
      </c>
      <c r="G135" s="26" t="s">
        <v>913</v>
      </c>
      <c r="H135" s="26" t="s">
        <v>551</v>
      </c>
      <c r="I135" s="58" t="s">
        <v>551</v>
      </c>
      <c r="J135" s="483" t="s">
        <v>918</v>
      </c>
      <c r="K135" s="378">
        <v>6204</v>
      </c>
      <c r="L135" s="194">
        <f t="shared" si="13"/>
        <v>654</v>
      </c>
      <c r="M135" s="19">
        <v>5550</v>
      </c>
      <c r="N135" s="13"/>
      <c r="O135" s="13"/>
      <c r="P135" s="13"/>
      <c r="Q135" s="13"/>
      <c r="R135" s="13"/>
      <c r="S135" s="13"/>
    </row>
    <row r="136" spans="1:19">
      <c r="A136" s="531">
        <v>4</v>
      </c>
      <c r="B136" s="18" t="s">
        <v>92</v>
      </c>
      <c r="C136" s="514" t="s">
        <v>71</v>
      </c>
      <c r="D136" s="516" t="s">
        <v>925</v>
      </c>
      <c r="E136" s="546" t="s">
        <v>44</v>
      </c>
      <c r="F136" s="539" t="s">
        <v>926</v>
      </c>
      <c r="G136" s="541">
        <v>44532</v>
      </c>
      <c r="H136" s="541" t="s">
        <v>551</v>
      </c>
      <c r="I136" s="541" t="s">
        <v>562</v>
      </c>
      <c r="J136" s="483" t="s">
        <v>709</v>
      </c>
      <c r="K136" s="378">
        <v>756</v>
      </c>
      <c r="L136" s="194">
        <f t="shared" si="13"/>
        <v>302.39999999999998</v>
      </c>
      <c r="M136" s="2">
        <v>453.6</v>
      </c>
    </row>
    <row r="137" spans="1:19">
      <c r="A137" s="532"/>
      <c r="B137" s="18" t="s">
        <v>93</v>
      </c>
      <c r="C137" s="515"/>
      <c r="D137" s="517"/>
      <c r="E137" s="547"/>
      <c r="F137" s="540"/>
      <c r="G137" s="542"/>
      <c r="H137" s="542"/>
      <c r="I137" s="542"/>
      <c r="J137" s="382">
        <v>42900000</v>
      </c>
      <c r="K137" s="378">
        <v>237.75</v>
      </c>
      <c r="L137" s="194">
        <f t="shared" si="13"/>
        <v>95.1</v>
      </c>
      <c r="M137" s="2">
        <v>142.65</v>
      </c>
    </row>
    <row r="138" spans="1:19" s="120" customFormat="1" ht="45" customHeight="1">
      <c r="A138" s="444">
        <v>5</v>
      </c>
      <c r="B138" s="18" t="s">
        <v>318</v>
      </c>
      <c r="C138" s="389" t="s">
        <v>71</v>
      </c>
      <c r="D138" s="369" t="s">
        <v>927</v>
      </c>
      <c r="E138" s="18" t="s">
        <v>106</v>
      </c>
      <c r="F138" s="505" t="s">
        <v>928</v>
      </c>
      <c r="G138" s="26" t="s">
        <v>929</v>
      </c>
      <c r="H138" s="26">
        <v>44199</v>
      </c>
      <c r="I138" s="58">
        <v>44200</v>
      </c>
      <c r="J138" s="382">
        <v>50100000</v>
      </c>
      <c r="K138" s="425">
        <v>198</v>
      </c>
      <c r="L138" s="194">
        <f t="shared" si="13"/>
        <v>0</v>
      </c>
      <c r="M138" s="19">
        <v>198</v>
      </c>
    </row>
    <row r="139" spans="1:19" s="117" customFormat="1" ht="26.25" customHeight="1">
      <c r="A139" s="499">
        <v>6</v>
      </c>
      <c r="B139" s="18" t="s">
        <v>320</v>
      </c>
      <c r="C139" s="389" t="s">
        <v>71</v>
      </c>
      <c r="D139" s="17" t="s">
        <v>930</v>
      </c>
      <c r="E139" s="106" t="s">
        <v>51</v>
      </c>
      <c r="F139" s="505" t="s">
        <v>931</v>
      </c>
      <c r="G139" s="26" t="s">
        <v>932</v>
      </c>
      <c r="H139" s="26">
        <v>44200</v>
      </c>
      <c r="I139" s="58" t="s">
        <v>551</v>
      </c>
      <c r="J139" s="382">
        <v>30100000</v>
      </c>
      <c r="K139" s="378">
        <v>1573.2</v>
      </c>
      <c r="L139" s="194">
        <f t="shared" si="13"/>
        <v>0</v>
      </c>
      <c r="M139" s="19">
        <v>1573.2</v>
      </c>
    </row>
    <row r="140" spans="1:19" s="117" customFormat="1" ht="26.25" customHeight="1">
      <c r="A140" s="499">
        <v>7</v>
      </c>
      <c r="B140" s="18" t="s">
        <v>320</v>
      </c>
      <c r="C140" s="389" t="s">
        <v>71</v>
      </c>
      <c r="D140" s="17" t="s">
        <v>933</v>
      </c>
      <c r="E140" s="106" t="s">
        <v>51</v>
      </c>
      <c r="F140" s="505" t="s">
        <v>934</v>
      </c>
      <c r="G140" s="26" t="s">
        <v>932</v>
      </c>
      <c r="H140" s="26">
        <v>44200</v>
      </c>
      <c r="I140" s="58" t="s">
        <v>935</v>
      </c>
      <c r="J140" s="382">
        <v>30100000</v>
      </c>
      <c r="K140" s="378">
        <v>1740</v>
      </c>
      <c r="L140" s="194">
        <f t="shared" si="13"/>
        <v>0</v>
      </c>
      <c r="M140" s="19">
        <v>1740</v>
      </c>
    </row>
    <row r="141" spans="1:19" s="117" customFormat="1" ht="26.25" customHeight="1">
      <c r="A141" s="499">
        <v>8</v>
      </c>
      <c r="B141" s="18" t="s">
        <v>29</v>
      </c>
      <c r="C141" s="389" t="s">
        <v>71</v>
      </c>
      <c r="D141" s="17" t="s">
        <v>936</v>
      </c>
      <c r="E141" s="18" t="s">
        <v>76</v>
      </c>
      <c r="F141" s="505" t="s">
        <v>937</v>
      </c>
      <c r="G141" s="26">
        <v>44503</v>
      </c>
      <c r="H141" s="26" t="s">
        <v>938</v>
      </c>
      <c r="I141" s="58">
        <v>44204</v>
      </c>
      <c r="J141" s="382">
        <v>30197630</v>
      </c>
      <c r="K141" s="378">
        <v>4175</v>
      </c>
      <c r="L141" s="194">
        <f t="shared" si="13"/>
        <v>0</v>
      </c>
      <c r="M141" s="19">
        <v>4175</v>
      </c>
    </row>
    <row r="142" spans="1:19" s="119" customFormat="1" ht="26.25" customHeight="1">
      <c r="A142" s="499">
        <v>9</v>
      </c>
      <c r="B142" s="18" t="s">
        <v>782</v>
      </c>
      <c r="C142" s="389" t="s">
        <v>71</v>
      </c>
      <c r="D142" s="17" t="s">
        <v>939</v>
      </c>
      <c r="E142" s="18" t="s">
        <v>940</v>
      </c>
      <c r="F142" s="505" t="s">
        <v>941</v>
      </c>
      <c r="G142" s="26" t="s">
        <v>942</v>
      </c>
      <c r="H142" s="26" t="s">
        <v>646</v>
      </c>
      <c r="I142" s="58" t="s">
        <v>551</v>
      </c>
      <c r="J142" s="382">
        <v>33140000</v>
      </c>
      <c r="K142" s="378">
        <v>5150</v>
      </c>
      <c r="L142" s="194">
        <f t="shared" si="13"/>
        <v>0</v>
      </c>
      <c r="M142" s="19">
        <v>5150</v>
      </c>
    </row>
    <row r="143" spans="1:19" s="119" customFormat="1" ht="26.25" customHeight="1">
      <c r="A143" s="499">
        <v>10</v>
      </c>
      <c r="B143" s="18" t="s">
        <v>45</v>
      </c>
      <c r="C143" s="389" t="s">
        <v>71</v>
      </c>
      <c r="D143" s="17" t="s">
        <v>943</v>
      </c>
      <c r="E143" s="18" t="s">
        <v>944</v>
      </c>
      <c r="F143" s="505" t="s">
        <v>945</v>
      </c>
      <c r="G143" s="26" t="s">
        <v>946</v>
      </c>
      <c r="H143" s="26" t="s">
        <v>947</v>
      </c>
      <c r="I143" s="58" t="s">
        <v>948</v>
      </c>
      <c r="J143" s="382">
        <v>34300000</v>
      </c>
      <c r="K143" s="378">
        <v>1484</v>
      </c>
      <c r="L143" s="194">
        <f t="shared" si="13"/>
        <v>0</v>
      </c>
      <c r="M143" s="19">
        <v>1484</v>
      </c>
    </row>
    <row r="144" spans="1:19" s="119" customFormat="1" ht="26.25" customHeight="1">
      <c r="A144" s="499">
        <v>11</v>
      </c>
      <c r="B144" s="18" t="s">
        <v>45</v>
      </c>
      <c r="C144" s="389" t="s">
        <v>71</v>
      </c>
      <c r="D144" s="17" t="s">
        <v>949</v>
      </c>
      <c r="E144" s="18" t="s">
        <v>944</v>
      </c>
      <c r="F144" s="505" t="s">
        <v>950</v>
      </c>
      <c r="G144" s="26" t="s">
        <v>946</v>
      </c>
      <c r="H144" s="26" t="s">
        <v>947</v>
      </c>
      <c r="I144" s="58" t="s">
        <v>948</v>
      </c>
      <c r="J144" s="382">
        <v>34300000</v>
      </c>
      <c r="K144" s="378">
        <v>816</v>
      </c>
      <c r="L144" s="194">
        <f t="shared" si="13"/>
        <v>0</v>
      </c>
      <c r="M144" s="19">
        <v>816</v>
      </c>
    </row>
    <row r="145" spans="1:19" ht="25.5">
      <c r="A145" s="499">
        <v>12</v>
      </c>
      <c r="B145" s="18" t="s">
        <v>45</v>
      </c>
      <c r="C145" s="389" t="s">
        <v>71</v>
      </c>
      <c r="D145" s="17" t="s">
        <v>951</v>
      </c>
      <c r="E145" s="18" t="s">
        <v>944</v>
      </c>
      <c r="F145" s="505" t="s">
        <v>952</v>
      </c>
      <c r="G145" s="26">
        <v>44231</v>
      </c>
      <c r="H145" s="26" t="s">
        <v>953</v>
      </c>
      <c r="I145" s="58" t="s">
        <v>948</v>
      </c>
      <c r="J145" s="382">
        <v>34300000</v>
      </c>
      <c r="K145" s="378">
        <v>1560</v>
      </c>
      <c r="L145" s="194">
        <f t="shared" si="13"/>
        <v>0</v>
      </c>
      <c r="M145" s="2">
        <v>1560</v>
      </c>
    </row>
    <row r="146" spans="1:19" s="506" customFormat="1" ht="28.5" customHeight="1">
      <c r="A146" s="499">
        <v>13</v>
      </c>
      <c r="B146" s="18" t="s">
        <v>45</v>
      </c>
      <c r="C146" s="389" t="s">
        <v>71</v>
      </c>
      <c r="D146" s="17" t="s">
        <v>954</v>
      </c>
      <c r="E146" s="18" t="s">
        <v>944</v>
      </c>
      <c r="F146" s="505" t="s">
        <v>955</v>
      </c>
      <c r="G146" s="26">
        <v>44231</v>
      </c>
      <c r="H146" s="26" t="s">
        <v>953</v>
      </c>
      <c r="I146" s="58" t="s">
        <v>948</v>
      </c>
      <c r="J146" s="382">
        <v>34300000</v>
      </c>
      <c r="K146" s="378">
        <v>2000</v>
      </c>
      <c r="L146" s="194">
        <f t="shared" si="13"/>
        <v>0</v>
      </c>
      <c r="M146" s="498">
        <v>2000</v>
      </c>
    </row>
    <row r="147" spans="1:19" s="506" customFormat="1" ht="28.5" customHeight="1">
      <c r="A147" s="499">
        <v>14</v>
      </c>
      <c r="B147" s="18" t="s">
        <v>45</v>
      </c>
      <c r="C147" s="389" t="s">
        <v>71</v>
      </c>
      <c r="D147" s="17" t="s">
        <v>956</v>
      </c>
      <c r="E147" s="18" t="s">
        <v>957</v>
      </c>
      <c r="F147" s="505" t="s">
        <v>958</v>
      </c>
      <c r="G147" s="26">
        <v>44534</v>
      </c>
      <c r="H147" s="26" t="s">
        <v>959</v>
      </c>
      <c r="I147" s="58" t="s">
        <v>815</v>
      </c>
      <c r="J147" s="382">
        <v>34300000</v>
      </c>
      <c r="K147" s="378">
        <v>540</v>
      </c>
      <c r="L147" s="194">
        <f t="shared" si="13"/>
        <v>0</v>
      </c>
      <c r="M147" s="498">
        <v>540</v>
      </c>
    </row>
    <row r="148" spans="1:19" s="506" customFormat="1" ht="28.5" customHeight="1">
      <c r="A148" s="499">
        <v>15</v>
      </c>
      <c r="B148" s="18" t="s">
        <v>960</v>
      </c>
      <c r="C148" s="389" t="s">
        <v>71</v>
      </c>
      <c r="D148" s="17" t="s">
        <v>961</v>
      </c>
      <c r="E148" s="18" t="s">
        <v>962</v>
      </c>
      <c r="F148" s="505" t="s">
        <v>963</v>
      </c>
      <c r="G148" s="26">
        <v>44383</v>
      </c>
      <c r="H148" s="26" t="s">
        <v>964</v>
      </c>
      <c r="I148" s="58" t="s">
        <v>551</v>
      </c>
      <c r="J148" s="382">
        <v>33100000</v>
      </c>
      <c r="K148" s="378">
        <v>26000</v>
      </c>
      <c r="L148" s="194">
        <f t="shared" si="13"/>
        <v>0</v>
      </c>
      <c r="M148" s="498">
        <v>26000</v>
      </c>
    </row>
    <row r="149" spans="1:19" s="506" customFormat="1" ht="28.5" customHeight="1">
      <c r="A149" s="499">
        <v>16</v>
      </c>
      <c r="B149" s="18" t="s">
        <v>318</v>
      </c>
      <c r="C149" s="389" t="s">
        <v>71</v>
      </c>
      <c r="D149" s="367" t="s">
        <v>965</v>
      </c>
      <c r="E149" s="140" t="s">
        <v>319</v>
      </c>
      <c r="F149" s="507" t="s">
        <v>967</v>
      </c>
      <c r="G149" s="158">
        <v>44354</v>
      </c>
      <c r="H149" s="158" t="s">
        <v>966</v>
      </c>
      <c r="I149" s="249" t="s">
        <v>551</v>
      </c>
      <c r="J149" s="382">
        <v>50100000</v>
      </c>
      <c r="K149" s="378">
        <v>165</v>
      </c>
      <c r="L149" s="194">
        <f t="shared" si="13"/>
        <v>0</v>
      </c>
      <c r="M149" s="498">
        <v>165</v>
      </c>
    </row>
    <row r="150" spans="1:19" s="506" customFormat="1" ht="28.5" customHeight="1">
      <c r="A150" s="499">
        <v>17</v>
      </c>
      <c r="B150" s="18" t="s">
        <v>29</v>
      </c>
      <c r="C150" s="389" t="s">
        <v>71</v>
      </c>
      <c r="D150" s="490" t="s">
        <v>968</v>
      </c>
      <c r="E150" s="18" t="s">
        <v>76</v>
      </c>
      <c r="F150" s="507" t="s">
        <v>969</v>
      </c>
      <c r="G150" s="497" t="s">
        <v>970</v>
      </c>
      <c r="H150" s="497" t="s">
        <v>807</v>
      </c>
      <c r="I150" s="249" t="s">
        <v>551</v>
      </c>
      <c r="J150" s="382">
        <v>30100000</v>
      </c>
      <c r="K150" s="378">
        <v>1350</v>
      </c>
      <c r="L150" s="194">
        <f t="shared" si="13"/>
        <v>0</v>
      </c>
      <c r="M150" s="498">
        <v>1350</v>
      </c>
    </row>
    <row r="151" spans="1:19" s="506" customFormat="1" ht="28.5" customHeight="1">
      <c r="A151" s="499">
        <v>18</v>
      </c>
      <c r="B151" s="18" t="s">
        <v>960</v>
      </c>
      <c r="C151" s="389" t="s">
        <v>71</v>
      </c>
      <c r="D151" s="490" t="s">
        <v>971</v>
      </c>
      <c r="E151" s="140" t="s">
        <v>972</v>
      </c>
      <c r="F151" s="507" t="s">
        <v>973</v>
      </c>
      <c r="G151" s="497" t="s">
        <v>974</v>
      </c>
      <c r="H151" s="497" t="s">
        <v>975</v>
      </c>
      <c r="I151" s="249" t="s">
        <v>551</v>
      </c>
      <c r="J151" s="382">
        <v>33100000</v>
      </c>
      <c r="K151" s="378">
        <v>82500</v>
      </c>
      <c r="L151" s="194">
        <f t="shared" si="13"/>
        <v>0</v>
      </c>
      <c r="M151" s="498">
        <v>82500</v>
      </c>
    </row>
    <row r="152" spans="1:19" s="506" customFormat="1" ht="28.5" customHeight="1">
      <c r="A152" s="499">
        <v>19</v>
      </c>
      <c r="B152" s="18" t="s">
        <v>960</v>
      </c>
      <c r="C152" s="389" t="s">
        <v>71</v>
      </c>
      <c r="D152" s="490" t="s">
        <v>976</v>
      </c>
      <c r="E152" s="140" t="s">
        <v>977</v>
      </c>
      <c r="F152" s="507" t="s">
        <v>978</v>
      </c>
      <c r="G152" s="497" t="s">
        <v>750</v>
      </c>
      <c r="H152" s="497" t="s">
        <v>979</v>
      </c>
      <c r="I152" s="249" t="s">
        <v>551</v>
      </c>
      <c r="J152" s="382">
        <v>33100000</v>
      </c>
      <c r="K152" s="378">
        <v>13410</v>
      </c>
      <c r="L152" s="194">
        <f t="shared" si="13"/>
        <v>0</v>
      </c>
      <c r="M152" s="498">
        <v>13410</v>
      </c>
    </row>
    <row r="153" spans="1:19" s="506" customFormat="1" ht="28.5" customHeight="1">
      <c r="A153" s="499">
        <v>20</v>
      </c>
      <c r="B153" s="18" t="s">
        <v>960</v>
      </c>
      <c r="C153" s="389" t="s">
        <v>71</v>
      </c>
      <c r="D153" s="490" t="s">
        <v>980</v>
      </c>
      <c r="E153" s="140" t="s">
        <v>981</v>
      </c>
      <c r="F153" s="507" t="s">
        <v>982</v>
      </c>
      <c r="G153" s="497" t="s">
        <v>643</v>
      </c>
      <c r="H153" s="497" t="s">
        <v>776</v>
      </c>
      <c r="I153" s="249" t="s">
        <v>551</v>
      </c>
      <c r="J153" s="382">
        <v>33100000</v>
      </c>
      <c r="K153" s="378">
        <v>9450</v>
      </c>
      <c r="L153" s="194">
        <f t="shared" si="13"/>
        <v>0</v>
      </c>
      <c r="M153" s="498">
        <v>9450</v>
      </c>
    </row>
    <row r="154" spans="1:19" s="506" customFormat="1" ht="28.5" customHeight="1">
      <c r="A154" s="499">
        <v>21</v>
      </c>
      <c r="B154" s="18" t="s">
        <v>29</v>
      </c>
      <c r="C154" s="389" t="s">
        <v>71</v>
      </c>
      <c r="D154" s="490" t="s">
        <v>983</v>
      </c>
      <c r="E154" s="18" t="s">
        <v>76</v>
      </c>
      <c r="F154" s="507" t="s">
        <v>984</v>
      </c>
      <c r="G154" s="497">
        <v>44326</v>
      </c>
      <c r="H154" s="497" t="s">
        <v>807</v>
      </c>
      <c r="I154" s="249" t="s">
        <v>551</v>
      </c>
      <c r="J154" s="382">
        <v>30100000</v>
      </c>
      <c r="K154" s="378">
        <v>2250</v>
      </c>
      <c r="L154" s="194">
        <f t="shared" si="13"/>
        <v>0</v>
      </c>
      <c r="M154" s="498">
        <v>2250</v>
      </c>
    </row>
    <row r="155" spans="1:19" s="506" customFormat="1" ht="28.5" customHeight="1">
      <c r="A155" s="499">
        <v>22</v>
      </c>
      <c r="B155" s="18" t="s">
        <v>318</v>
      </c>
      <c r="C155" s="389" t="s">
        <v>71</v>
      </c>
      <c r="D155" s="490" t="s">
        <v>985</v>
      </c>
      <c r="E155" s="140" t="s">
        <v>319</v>
      </c>
      <c r="F155" s="507" t="s">
        <v>986</v>
      </c>
      <c r="G155" s="497" t="s">
        <v>987</v>
      </c>
      <c r="H155" s="497" t="s">
        <v>988</v>
      </c>
      <c r="I155" s="249" t="s">
        <v>551</v>
      </c>
      <c r="J155" s="382">
        <v>50100000</v>
      </c>
      <c r="K155" s="378">
        <v>760</v>
      </c>
      <c r="L155" s="194">
        <f t="shared" si="13"/>
        <v>0</v>
      </c>
      <c r="M155" s="498">
        <v>760</v>
      </c>
    </row>
    <row r="156" spans="1:19" s="506" customFormat="1" ht="28.5" customHeight="1">
      <c r="A156" s="499">
        <v>23</v>
      </c>
      <c r="B156" s="18" t="s">
        <v>989</v>
      </c>
      <c r="C156" s="389" t="s">
        <v>71</v>
      </c>
      <c r="D156" s="490" t="s">
        <v>990</v>
      </c>
      <c r="E156" s="18" t="s">
        <v>991</v>
      </c>
      <c r="F156" s="507" t="s">
        <v>992</v>
      </c>
      <c r="G156" s="497">
        <v>44450</v>
      </c>
      <c r="H156" s="497" t="s">
        <v>994</v>
      </c>
      <c r="I156" s="249" t="s">
        <v>993</v>
      </c>
      <c r="J156" s="382">
        <v>34300000</v>
      </c>
      <c r="K156" s="378">
        <v>992</v>
      </c>
      <c r="L156" s="194">
        <f t="shared" si="13"/>
        <v>0</v>
      </c>
      <c r="M156" s="498">
        <v>992</v>
      </c>
    </row>
    <row r="157" spans="1:19" s="506" customFormat="1" ht="28.5" customHeight="1">
      <c r="A157" s="499"/>
      <c r="B157" s="18"/>
      <c r="C157" s="389"/>
      <c r="D157" s="17"/>
      <c r="E157" s="18"/>
      <c r="F157" s="505"/>
      <c r="G157" s="26"/>
      <c r="H157" s="26"/>
      <c r="I157" s="58"/>
      <c r="J157" s="382"/>
      <c r="K157" s="378"/>
      <c r="L157" s="193"/>
      <c r="M157" s="498"/>
    </row>
    <row r="158" spans="1:19" s="506" customFormat="1" ht="28.5" customHeight="1">
      <c r="A158" s="555" t="s">
        <v>911</v>
      </c>
      <c r="B158" s="556"/>
      <c r="C158" s="556"/>
      <c r="D158" s="556"/>
      <c r="E158" s="556"/>
      <c r="F158" s="556"/>
      <c r="G158" s="556"/>
      <c r="H158" s="556"/>
      <c r="I158" s="556"/>
      <c r="J158" s="556"/>
      <c r="K158" s="557"/>
      <c r="L158" s="193"/>
      <c r="M158" s="498"/>
    </row>
    <row r="159" spans="1:19" s="14" customFormat="1" ht="52.5" customHeight="1">
      <c r="A159" s="508">
        <v>1</v>
      </c>
      <c r="B159" s="18" t="s">
        <v>995</v>
      </c>
      <c r="C159" s="389" t="s">
        <v>46</v>
      </c>
      <c r="D159" s="451" t="s">
        <v>996</v>
      </c>
      <c r="E159" s="178" t="s">
        <v>997</v>
      </c>
      <c r="F159" s="413" t="s">
        <v>997</v>
      </c>
      <c r="G159" s="509" t="s">
        <v>998</v>
      </c>
      <c r="H159" s="23">
        <v>7000</v>
      </c>
      <c r="I159" s="502">
        <v>6100</v>
      </c>
      <c r="J159" s="384">
        <v>64100000</v>
      </c>
      <c r="K159" s="426">
        <v>6100</v>
      </c>
      <c r="L159" s="200">
        <f>K159-M159</f>
        <v>81</v>
      </c>
      <c r="M159" s="502">
        <v>6019</v>
      </c>
      <c r="N159" s="502"/>
      <c r="O159" s="502"/>
      <c r="P159" s="502"/>
      <c r="Q159" s="502"/>
      <c r="R159" s="502"/>
      <c r="S159" s="502"/>
    </row>
    <row r="160" spans="1:19" s="14" customFormat="1" ht="60" customHeight="1">
      <c r="A160" s="508">
        <v>2</v>
      </c>
      <c r="B160" s="18" t="s">
        <v>24</v>
      </c>
      <c r="C160" s="389" t="s">
        <v>46</v>
      </c>
      <c r="D160" s="451" t="s">
        <v>999</v>
      </c>
      <c r="E160" s="178" t="s">
        <v>1000</v>
      </c>
      <c r="F160" s="413" t="s">
        <v>1001</v>
      </c>
      <c r="G160" s="509" t="s">
        <v>1002</v>
      </c>
      <c r="H160" s="23">
        <v>25000</v>
      </c>
      <c r="I160" s="502">
        <v>25000</v>
      </c>
      <c r="J160" s="384">
        <v>50100000</v>
      </c>
      <c r="K160" s="426">
        <v>25000</v>
      </c>
      <c r="L160" s="200">
        <f t="shared" ref="L160:L169" si="14">K160-M160</f>
        <v>13</v>
      </c>
      <c r="M160" s="502">
        <v>24987</v>
      </c>
      <c r="N160" s="502"/>
      <c r="O160" s="502"/>
      <c r="P160" s="502"/>
      <c r="Q160" s="502"/>
      <c r="R160" s="502"/>
      <c r="S160" s="502"/>
    </row>
    <row r="161" spans="1:19" s="14" customFormat="1" ht="52.5" customHeight="1">
      <c r="A161" s="508">
        <v>3</v>
      </c>
      <c r="B161" s="18" t="s">
        <v>15</v>
      </c>
      <c r="C161" s="389" t="s">
        <v>46</v>
      </c>
      <c r="D161" s="451" t="s">
        <v>1003</v>
      </c>
      <c r="E161" s="178" t="s">
        <v>1004</v>
      </c>
      <c r="F161" s="413" t="s">
        <v>1005</v>
      </c>
      <c r="G161" s="509" t="s">
        <v>1006</v>
      </c>
      <c r="H161" s="23">
        <v>9000</v>
      </c>
      <c r="I161" s="502">
        <v>9000</v>
      </c>
      <c r="J161" s="384">
        <v>30100000</v>
      </c>
      <c r="K161" s="426">
        <v>9000</v>
      </c>
      <c r="L161" s="200">
        <f t="shared" si="14"/>
        <v>155</v>
      </c>
      <c r="M161" s="502">
        <v>8845</v>
      </c>
      <c r="N161" s="502"/>
      <c r="O161" s="502"/>
      <c r="P161" s="502"/>
      <c r="Q161" s="502"/>
      <c r="R161" s="502"/>
      <c r="S161" s="502"/>
    </row>
    <row r="162" spans="1:19" s="14" customFormat="1" ht="52.5" customHeight="1">
      <c r="A162" s="508">
        <v>4</v>
      </c>
      <c r="B162" s="18" t="s">
        <v>1035</v>
      </c>
      <c r="C162" s="389" t="s">
        <v>46</v>
      </c>
      <c r="D162" s="451" t="s">
        <v>1007</v>
      </c>
      <c r="E162" s="178" t="s">
        <v>1008</v>
      </c>
      <c r="F162" s="413" t="s">
        <v>95</v>
      </c>
      <c r="G162" s="509" t="s">
        <v>1009</v>
      </c>
      <c r="H162" s="23">
        <v>20000</v>
      </c>
      <c r="I162" s="502">
        <v>17495</v>
      </c>
      <c r="J162" s="384">
        <v>30100000</v>
      </c>
      <c r="K162" s="426">
        <v>17495</v>
      </c>
      <c r="L162" s="200">
        <f t="shared" si="14"/>
        <v>0</v>
      </c>
      <c r="M162" s="502">
        <v>17495</v>
      </c>
      <c r="N162" s="502"/>
      <c r="O162" s="502"/>
      <c r="P162" s="502"/>
      <c r="Q162" s="502"/>
      <c r="R162" s="502"/>
      <c r="S162" s="502"/>
    </row>
    <row r="163" spans="1:19" s="14" customFormat="1" ht="52.5" customHeight="1">
      <c r="A163" s="508">
        <v>5</v>
      </c>
      <c r="B163" s="18" t="s">
        <v>1010</v>
      </c>
      <c r="C163" s="389" t="s">
        <v>46</v>
      </c>
      <c r="D163" s="451" t="s">
        <v>1011</v>
      </c>
      <c r="E163" s="178" t="s">
        <v>1012</v>
      </c>
      <c r="F163" s="413" t="s">
        <v>1012</v>
      </c>
      <c r="G163" s="509" t="s">
        <v>1013</v>
      </c>
      <c r="H163" s="23">
        <v>5000</v>
      </c>
      <c r="I163" s="502">
        <v>4499</v>
      </c>
      <c r="J163" s="384">
        <v>39100000</v>
      </c>
      <c r="K163" s="426">
        <v>4499</v>
      </c>
      <c r="L163" s="200">
        <f t="shared" si="14"/>
        <v>0</v>
      </c>
      <c r="M163" s="502">
        <v>4499</v>
      </c>
      <c r="N163" s="502"/>
      <c r="O163" s="502"/>
      <c r="P163" s="502"/>
      <c r="Q163" s="502"/>
      <c r="R163" s="502"/>
      <c r="S163" s="502"/>
    </row>
    <row r="164" spans="1:19" s="14" customFormat="1" ht="52.5" customHeight="1">
      <c r="A164" s="508">
        <v>6</v>
      </c>
      <c r="B164" s="18" t="s">
        <v>1014</v>
      </c>
      <c r="C164" s="389" t="s">
        <v>46</v>
      </c>
      <c r="D164" s="451" t="s">
        <v>1015</v>
      </c>
      <c r="E164" s="178" t="s">
        <v>1017</v>
      </c>
      <c r="F164" s="413" t="s">
        <v>1018</v>
      </c>
      <c r="G164" s="509" t="s">
        <v>1016</v>
      </c>
      <c r="H164" s="23" t="s">
        <v>1019</v>
      </c>
      <c r="I164" s="502">
        <v>4030</v>
      </c>
      <c r="J164" s="384">
        <v>48700000</v>
      </c>
      <c r="K164" s="426">
        <v>4030</v>
      </c>
      <c r="L164" s="200">
        <f t="shared" si="14"/>
        <v>0</v>
      </c>
      <c r="M164" s="502">
        <v>4030</v>
      </c>
      <c r="N164" s="502"/>
      <c r="O164" s="502"/>
      <c r="P164" s="502"/>
      <c r="Q164" s="502"/>
      <c r="R164" s="502"/>
      <c r="S164" s="502"/>
    </row>
    <row r="165" spans="1:19" s="14" customFormat="1" ht="52.5" customHeight="1">
      <c r="A165" s="508">
        <v>7</v>
      </c>
      <c r="B165" s="18" t="s">
        <v>1020</v>
      </c>
      <c r="C165" s="389" t="s">
        <v>46</v>
      </c>
      <c r="D165" s="451" t="s">
        <v>1021</v>
      </c>
      <c r="E165" s="178" t="s">
        <v>1022</v>
      </c>
      <c r="F165" s="413" t="s">
        <v>1022</v>
      </c>
      <c r="G165" s="509" t="s">
        <v>1023</v>
      </c>
      <c r="H165" s="23" t="s">
        <v>1024</v>
      </c>
      <c r="I165" s="502" t="s">
        <v>1024</v>
      </c>
      <c r="J165" s="384">
        <v>32400000</v>
      </c>
      <c r="K165" s="426">
        <v>50000</v>
      </c>
      <c r="L165" s="200">
        <f t="shared" si="14"/>
        <v>0</v>
      </c>
      <c r="M165" s="502">
        <v>50000</v>
      </c>
      <c r="N165" s="502"/>
      <c r="O165" s="502"/>
      <c r="P165" s="502"/>
      <c r="Q165" s="502"/>
      <c r="R165" s="502"/>
      <c r="S165" s="502"/>
    </row>
    <row r="166" spans="1:19" s="14" customFormat="1" ht="52.5" customHeight="1">
      <c r="A166" s="508">
        <v>8</v>
      </c>
      <c r="B166" s="18" t="s">
        <v>1025</v>
      </c>
      <c r="C166" s="389" t="s">
        <v>46</v>
      </c>
      <c r="D166" s="451" t="s">
        <v>1026</v>
      </c>
      <c r="E166" s="178" t="s">
        <v>1027</v>
      </c>
      <c r="F166" s="413" t="s">
        <v>1028</v>
      </c>
      <c r="G166" s="509" t="s">
        <v>1029</v>
      </c>
      <c r="H166" s="23" t="s">
        <v>1030</v>
      </c>
      <c r="I166" s="502">
        <v>3300</v>
      </c>
      <c r="J166" s="384">
        <v>33100000</v>
      </c>
      <c r="K166" s="426">
        <v>3300</v>
      </c>
      <c r="L166" s="200">
        <f t="shared" si="14"/>
        <v>0</v>
      </c>
      <c r="M166" s="502">
        <v>3300</v>
      </c>
      <c r="N166" s="502"/>
      <c r="O166" s="502"/>
      <c r="P166" s="502"/>
      <c r="Q166" s="502"/>
      <c r="R166" s="502"/>
      <c r="S166" s="502"/>
    </row>
    <row r="167" spans="1:19" s="14" customFormat="1" ht="65.25" customHeight="1">
      <c r="A167" s="508">
        <v>9</v>
      </c>
      <c r="B167" s="18" t="s">
        <v>54</v>
      </c>
      <c r="C167" s="389" t="s">
        <v>46</v>
      </c>
      <c r="D167" s="451" t="s">
        <v>1031</v>
      </c>
      <c r="E167" s="178" t="s">
        <v>1033</v>
      </c>
      <c r="F167" s="413" t="s">
        <v>1032</v>
      </c>
      <c r="G167" s="509" t="s">
        <v>1034</v>
      </c>
      <c r="H167" s="23">
        <v>3000</v>
      </c>
      <c r="I167" s="502">
        <v>2642</v>
      </c>
      <c r="J167" s="384">
        <v>64100000</v>
      </c>
      <c r="K167" s="426">
        <v>2642</v>
      </c>
      <c r="L167" s="200">
        <f t="shared" si="14"/>
        <v>1221.2</v>
      </c>
      <c r="M167" s="502">
        <v>1420.8</v>
      </c>
      <c r="N167" s="502"/>
      <c r="O167" s="502"/>
      <c r="P167" s="502"/>
      <c r="Q167" s="502"/>
      <c r="R167" s="502"/>
      <c r="S167" s="502"/>
    </row>
    <row r="168" spans="1:19" s="14" customFormat="1" ht="52.5" customHeight="1">
      <c r="A168" s="508">
        <v>10</v>
      </c>
      <c r="B168" s="18" t="s">
        <v>1035</v>
      </c>
      <c r="C168" s="389" t="s">
        <v>46</v>
      </c>
      <c r="D168" s="451" t="s">
        <v>1037</v>
      </c>
      <c r="E168" s="178" t="s">
        <v>1038</v>
      </c>
      <c r="F168" s="413" t="s">
        <v>95</v>
      </c>
      <c r="G168" s="509" t="s">
        <v>1036</v>
      </c>
      <c r="H168" s="23" t="s">
        <v>1039</v>
      </c>
      <c r="I168" s="502">
        <v>3675</v>
      </c>
      <c r="J168" s="384">
        <v>30100000</v>
      </c>
      <c r="K168" s="426">
        <v>3675</v>
      </c>
      <c r="L168" s="200">
        <f t="shared" si="14"/>
        <v>0</v>
      </c>
      <c r="M168" s="502">
        <v>3675</v>
      </c>
      <c r="N168" s="502"/>
      <c r="O168" s="502"/>
      <c r="P168" s="502"/>
      <c r="Q168" s="502"/>
      <c r="R168" s="502"/>
      <c r="S168" s="502"/>
    </row>
    <row r="169" spans="1:19" s="14" customFormat="1" ht="52.5" customHeight="1">
      <c r="A169" s="508">
        <v>11</v>
      </c>
      <c r="B169" s="18" t="s">
        <v>1041</v>
      </c>
      <c r="C169" s="389" t="s">
        <v>46</v>
      </c>
      <c r="D169" s="451" t="s">
        <v>1040</v>
      </c>
      <c r="E169" s="178" t="s">
        <v>1042</v>
      </c>
      <c r="F169" s="413" t="s">
        <v>95</v>
      </c>
      <c r="G169" s="509" t="s">
        <v>1043</v>
      </c>
      <c r="H169" s="23" t="s">
        <v>1044</v>
      </c>
      <c r="I169" s="502">
        <v>8447</v>
      </c>
      <c r="J169" s="384">
        <v>30200000</v>
      </c>
      <c r="K169" s="426">
        <v>8447</v>
      </c>
      <c r="L169" s="200">
        <f t="shared" si="14"/>
        <v>0</v>
      </c>
      <c r="M169" s="502">
        <v>8447</v>
      </c>
      <c r="N169" s="502"/>
      <c r="O169" s="502"/>
      <c r="P169" s="502"/>
      <c r="Q169" s="502"/>
      <c r="R169" s="502"/>
      <c r="S169" s="502"/>
    </row>
    <row r="170" spans="1:19" s="117" customFormat="1" ht="34.5" customHeight="1">
      <c r="A170" s="95"/>
      <c r="B170" s="18"/>
      <c r="C170" s="389"/>
      <c r="D170" s="452"/>
      <c r="E170" s="171"/>
      <c r="F170" s="388"/>
      <c r="G170" s="159"/>
      <c r="H170" s="25"/>
      <c r="I170" s="25"/>
      <c r="J170" s="384"/>
      <c r="K170" s="426"/>
      <c r="L170" s="198"/>
      <c r="M170" s="13"/>
    </row>
    <row r="171" spans="1:19" s="117" customFormat="1" ht="47.25" customHeight="1">
      <c r="A171" s="95"/>
      <c r="B171" s="18"/>
      <c r="C171" s="389"/>
      <c r="D171" s="452"/>
      <c r="E171" s="106"/>
      <c r="F171" s="388"/>
      <c r="G171" s="159"/>
      <c r="H171" s="25"/>
      <c r="I171" s="25"/>
      <c r="J171" s="384"/>
      <c r="K171" s="426"/>
      <c r="L171" s="195"/>
      <c r="M171" s="19"/>
    </row>
    <row r="172" spans="1:19" s="120" customFormat="1" ht="38.25" customHeight="1">
      <c r="A172" s="142"/>
      <c r="B172" s="18"/>
      <c r="C172" s="389"/>
      <c r="D172" s="452"/>
      <c r="E172" s="18"/>
      <c r="F172" s="388"/>
      <c r="G172" s="159"/>
      <c r="H172" s="25"/>
      <c r="I172" s="160"/>
      <c r="J172" s="384"/>
      <c r="K172" s="161"/>
      <c r="L172" s="199"/>
      <c r="M172" s="77"/>
    </row>
    <row r="173" spans="1:19" s="117" customFormat="1" ht="38.25" customHeight="1">
      <c r="A173" s="142"/>
      <c r="B173" s="18"/>
      <c r="C173" s="389"/>
      <c r="D173" s="452"/>
      <c r="E173" s="18"/>
      <c r="F173" s="414"/>
      <c r="G173" s="159"/>
      <c r="H173" s="25"/>
      <c r="I173" s="160"/>
      <c r="J173" s="384"/>
      <c r="K173" s="161"/>
      <c r="L173" s="199"/>
      <c r="M173" s="77"/>
    </row>
    <row r="174" spans="1:19" s="117" customFormat="1" ht="57" customHeight="1">
      <c r="A174" s="142"/>
      <c r="B174" s="18"/>
      <c r="C174" s="389"/>
      <c r="D174" s="452"/>
      <c r="E174" s="106"/>
      <c r="F174" s="388"/>
      <c r="G174" s="159"/>
      <c r="H174" s="25"/>
      <c r="I174" s="25"/>
      <c r="J174" s="384"/>
      <c r="K174" s="161"/>
      <c r="L174" s="199"/>
      <c r="M174" s="77"/>
    </row>
    <row r="175" spans="1:19" s="117" customFormat="1" ht="38.25" customHeight="1">
      <c r="A175" s="334"/>
      <c r="B175" s="18"/>
      <c r="C175" s="389"/>
      <c r="D175" s="452"/>
      <c r="E175" s="106"/>
      <c r="F175" s="388"/>
      <c r="G175" s="159"/>
      <c r="H175" s="25"/>
      <c r="I175" s="335"/>
      <c r="J175" s="384"/>
      <c r="K175" s="24"/>
      <c r="L175" s="199"/>
      <c r="M175" s="77"/>
    </row>
    <row r="176" spans="1:19" s="117" customFormat="1" ht="38.25" customHeight="1">
      <c r="A176" s="334"/>
      <c r="B176" s="18"/>
      <c r="C176" s="389"/>
      <c r="D176" s="452"/>
      <c r="E176" s="334"/>
      <c r="F176" s="415"/>
      <c r="G176" s="159"/>
      <c r="H176" s="25"/>
      <c r="I176" s="334"/>
      <c r="J176" s="384"/>
      <c r="K176" s="24"/>
      <c r="L176" s="199"/>
      <c r="M176" s="77"/>
    </row>
    <row r="177" spans="1:19" s="117" customFormat="1" ht="64.5" customHeight="1">
      <c r="A177" s="334"/>
      <c r="B177" s="18"/>
      <c r="C177" s="389"/>
      <c r="D177" s="452"/>
      <c r="E177" s="106"/>
      <c r="F177" s="388"/>
      <c r="G177" s="159"/>
      <c r="H177" s="25"/>
      <c r="I177" s="25"/>
      <c r="J177" s="384"/>
      <c r="K177" s="24"/>
      <c r="L177" s="199"/>
      <c r="M177" s="77"/>
    </row>
    <row r="178" spans="1:19" s="117" customFormat="1" ht="34.5" customHeight="1">
      <c r="A178" s="334"/>
      <c r="B178" s="18"/>
      <c r="C178" s="389"/>
      <c r="D178" s="452"/>
      <c r="E178" s="548"/>
      <c r="F178" s="549"/>
      <c r="G178" s="550"/>
      <c r="H178" s="25"/>
      <c r="I178" s="25"/>
      <c r="J178" s="384"/>
      <c r="K178" s="24"/>
      <c r="L178" s="199"/>
      <c r="M178" s="77"/>
    </row>
    <row r="179" spans="1:19" s="117" customFormat="1" ht="37.5" customHeight="1">
      <c r="A179" s="334"/>
      <c r="B179" s="18"/>
      <c r="C179" s="389"/>
      <c r="D179" s="452"/>
      <c r="E179" s="106"/>
      <c r="F179" s="388"/>
      <c r="G179" s="159"/>
      <c r="H179" s="25"/>
      <c r="I179" s="25"/>
      <c r="J179" s="384"/>
      <c r="K179" s="24"/>
      <c r="L179" s="199"/>
      <c r="M179" s="77"/>
    </row>
    <row r="180" spans="1:19" s="117" customFormat="1" ht="38.25" customHeight="1">
      <c r="A180" s="334"/>
      <c r="B180" s="18"/>
      <c r="C180" s="389"/>
      <c r="D180" s="452"/>
      <c r="E180" s="548"/>
      <c r="F180" s="549"/>
      <c r="G180" s="550"/>
      <c r="H180" s="25"/>
      <c r="I180" s="25"/>
      <c r="J180" s="384"/>
      <c r="K180" s="24"/>
      <c r="L180" s="199"/>
      <c r="M180" s="77"/>
    </row>
    <row r="181" spans="1:19" s="14" customFormat="1" ht="36.75" customHeight="1">
      <c r="A181" s="543"/>
      <c r="B181" s="544"/>
      <c r="C181" s="544"/>
      <c r="D181" s="544"/>
      <c r="E181" s="544"/>
      <c r="F181" s="544"/>
      <c r="G181" s="544"/>
      <c r="H181" s="544"/>
      <c r="I181" s="544"/>
      <c r="J181" s="544"/>
      <c r="K181" s="545"/>
      <c r="L181" s="196"/>
      <c r="M181" s="48"/>
      <c r="N181" s="13"/>
      <c r="O181" s="13"/>
      <c r="P181" s="13"/>
      <c r="Q181" s="13"/>
      <c r="R181" s="13"/>
      <c r="S181" s="13"/>
    </row>
    <row r="182" spans="1:19" s="14" customFormat="1" ht="27" customHeight="1">
      <c r="A182" s="95"/>
      <c r="B182" s="31"/>
      <c r="C182" s="389"/>
      <c r="D182" s="20"/>
      <c r="E182" s="106"/>
      <c r="F182" s="388"/>
      <c r="G182" s="32"/>
      <c r="H182" s="29"/>
      <c r="I182" s="24"/>
      <c r="J182" s="385"/>
      <c r="K182" s="427"/>
      <c r="L182" s="200"/>
      <c r="M182" s="19"/>
      <c r="N182" s="13"/>
      <c r="O182" s="13"/>
      <c r="P182" s="13"/>
      <c r="Q182" s="13"/>
      <c r="R182" s="13"/>
      <c r="S182" s="13"/>
    </row>
    <row r="183" spans="1:19" s="14" customFormat="1" ht="27" customHeight="1">
      <c r="A183" s="95"/>
      <c r="B183" s="31"/>
      <c r="C183" s="389"/>
      <c r="D183" s="20"/>
      <c r="E183" s="106"/>
      <c r="F183" s="388"/>
      <c r="G183" s="32"/>
      <c r="H183" s="29"/>
      <c r="I183" s="24"/>
      <c r="J183" s="385"/>
      <c r="K183" s="427"/>
      <c r="L183" s="200"/>
      <c r="M183" s="19"/>
      <c r="N183" s="13"/>
      <c r="O183" s="13"/>
      <c r="P183" s="13"/>
      <c r="Q183" s="13"/>
      <c r="R183" s="13"/>
      <c r="S183" s="13"/>
    </row>
    <row r="184" spans="1:19" s="14" customFormat="1" ht="35.25" customHeight="1">
      <c r="A184" s="95"/>
      <c r="B184" s="31"/>
      <c r="C184" s="389"/>
      <c r="D184" s="20"/>
      <c r="E184" s="106"/>
      <c r="F184" s="388"/>
      <c r="G184" s="32"/>
      <c r="H184" s="29"/>
      <c r="I184" s="30"/>
      <c r="J184" s="386"/>
      <c r="K184" s="427"/>
      <c r="L184" s="195"/>
      <c r="M184" s="19"/>
      <c r="N184" s="13"/>
      <c r="O184" s="13"/>
      <c r="P184" s="13"/>
      <c r="Q184" s="13"/>
      <c r="R184" s="13"/>
      <c r="S184" s="13"/>
    </row>
    <row r="185" spans="1:19" s="14" customFormat="1" ht="27.75" customHeight="1">
      <c r="A185" s="95"/>
      <c r="B185" s="31"/>
      <c r="C185" s="389"/>
      <c r="D185" s="20"/>
      <c r="E185" s="106"/>
      <c r="F185" s="388"/>
      <c r="G185" s="32"/>
      <c r="H185" s="29"/>
      <c r="I185" s="30"/>
      <c r="J185" s="386"/>
      <c r="K185" s="427"/>
      <c r="L185" s="200"/>
      <c r="M185" s="19"/>
      <c r="N185" s="13"/>
      <c r="O185" s="13"/>
      <c r="P185" s="13"/>
      <c r="Q185" s="13"/>
      <c r="R185" s="13"/>
      <c r="S185" s="13"/>
    </row>
    <row r="186" spans="1:19" s="14" customFormat="1" ht="24.75" customHeight="1">
      <c r="A186" s="95"/>
      <c r="B186" s="31"/>
      <c r="C186" s="389"/>
      <c r="D186" s="20"/>
      <c r="E186" s="106"/>
      <c r="F186" s="388"/>
      <c r="G186" s="22"/>
      <c r="H186" s="29"/>
      <c r="I186" s="30"/>
      <c r="J186" s="386"/>
      <c r="K186" s="427"/>
      <c r="L186" s="195"/>
      <c r="M186" s="19"/>
      <c r="N186" s="13"/>
      <c r="O186" s="13"/>
      <c r="P186" s="13"/>
      <c r="Q186" s="13"/>
      <c r="R186" s="13"/>
      <c r="S186" s="13"/>
    </row>
    <row r="187" spans="1:19" s="14" customFormat="1" ht="21.75" customHeight="1">
      <c r="A187" s="95"/>
      <c r="B187" s="18"/>
      <c r="C187" s="389"/>
      <c r="D187" s="20"/>
      <c r="E187" s="106"/>
      <c r="F187" s="388"/>
      <c r="G187" s="22"/>
      <c r="H187" s="30"/>
      <c r="I187" s="30"/>
      <c r="J187" s="386"/>
      <c r="K187" s="427"/>
      <c r="L187" s="195"/>
      <c r="M187" s="19"/>
      <c r="N187" s="13"/>
      <c r="O187" s="13"/>
      <c r="P187" s="13"/>
      <c r="Q187" s="13"/>
      <c r="R187" s="13"/>
      <c r="S187" s="13"/>
    </row>
    <row r="188" spans="1:19" ht="15" hidden="1" customHeight="1"/>
    <row r="189" spans="1:19" ht="15" hidden="1" customHeight="1"/>
    <row r="190" spans="1:19" ht="15" hidden="1" customHeight="1"/>
    <row r="191" spans="1:19" ht="15" hidden="1" customHeight="1"/>
    <row r="192" spans="1:19" ht="15" hidden="1" customHeight="1"/>
    <row r="193" ht="15" hidden="1" customHeight="1"/>
    <row r="194" ht="15" hidden="1" customHeight="1"/>
    <row r="195" ht="15" hidden="1" customHeight="1"/>
    <row r="196" ht="15" hidden="1" customHeight="1"/>
    <row r="197" ht="15" hidden="1" customHeight="1"/>
    <row r="198" ht="15" hidden="1" customHeight="1"/>
    <row r="199" ht="15" hidden="1" customHeight="1"/>
    <row r="200" ht="15" hidden="1" customHeight="1"/>
    <row r="201" ht="15" hidden="1" customHeight="1"/>
    <row r="202" ht="15" hidden="1" customHeight="1"/>
    <row r="203" ht="15" hidden="1" customHeight="1"/>
    <row r="204" ht="15" hidden="1" customHeight="1"/>
    <row r="205" ht="15" hidden="1" customHeight="1"/>
    <row r="206" ht="15" hidden="1" customHeight="1"/>
    <row r="207" ht="15" hidden="1" customHeight="1"/>
    <row r="208" ht="15" hidden="1" customHeight="1"/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  <row r="301" ht="15" hidden="1" customHeight="1"/>
    <row r="302" ht="15" hidden="1" customHeight="1"/>
    <row r="303" ht="15" hidden="1" customHeight="1"/>
    <row r="304" ht="15" hidden="1" customHeight="1"/>
    <row r="305" ht="15" hidden="1" customHeight="1"/>
    <row r="306" ht="15" hidden="1" customHeight="1"/>
    <row r="307" ht="15" hidden="1" customHeight="1"/>
    <row r="308" ht="15" hidden="1" customHeight="1"/>
    <row r="309" ht="15" hidden="1" customHeight="1"/>
    <row r="310" ht="15" hidden="1" customHeight="1"/>
    <row r="311" ht="15" hidden="1" customHeight="1"/>
    <row r="312" ht="15" hidden="1" customHeight="1"/>
    <row r="313" ht="15" hidden="1" customHeight="1"/>
    <row r="314" ht="15" hidden="1" customHeight="1"/>
    <row r="315" ht="15" hidden="1" customHeight="1"/>
    <row r="316" ht="15" hidden="1" customHeight="1"/>
    <row r="317" ht="15" hidden="1" customHeight="1"/>
    <row r="318" ht="15" hidden="1" customHeight="1"/>
    <row r="319" ht="15" hidden="1" customHeight="1"/>
    <row r="320" ht="15" hidden="1" customHeight="1"/>
    <row r="321" ht="15" hidden="1" customHeight="1"/>
    <row r="322" ht="15" hidden="1" customHeight="1"/>
    <row r="323" ht="15" hidden="1" customHeight="1"/>
    <row r="324" ht="15" hidden="1" customHeight="1"/>
    <row r="325" ht="15" hidden="1" customHeight="1"/>
    <row r="326" ht="15" hidden="1" customHeight="1"/>
    <row r="327" ht="15" hidden="1" customHeight="1"/>
    <row r="328" ht="15" hidden="1" customHeight="1"/>
    <row r="329" ht="15" hidden="1" customHeight="1"/>
    <row r="330" ht="15" hidden="1" customHeight="1"/>
    <row r="331" ht="15" hidden="1" customHeight="1"/>
    <row r="332" ht="15" hidden="1" customHeight="1"/>
    <row r="333" ht="15" hidden="1" customHeight="1"/>
    <row r="334" ht="15" hidden="1" customHeight="1"/>
    <row r="335" ht="15" hidden="1" customHeight="1"/>
    <row r="336" ht="15" hidden="1" customHeight="1"/>
    <row r="337" ht="15" hidden="1" customHeight="1"/>
    <row r="338" ht="15" hidden="1" customHeight="1"/>
    <row r="339" ht="15" hidden="1" customHeight="1"/>
    <row r="340" ht="15" hidden="1" customHeight="1"/>
    <row r="341" ht="15" hidden="1" customHeight="1"/>
    <row r="342" ht="15" hidden="1" customHeight="1"/>
    <row r="343" ht="15" hidden="1" customHeight="1"/>
    <row r="344" ht="15" hidden="1" customHeight="1"/>
    <row r="345" ht="15" hidden="1" customHeight="1"/>
    <row r="346" ht="15" hidden="1" customHeight="1"/>
    <row r="347" ht="15" hidden="1" customHeight="1"/>
    <row r="348" ht="15" hidden="1" customHeight="1"/>
    <row r="349" ht="15" hidden="1" customHeight="1"/>
    <row r="350" ht="15" hidden="1" customHeight="1"/>
    <row r="351" ht="15" hidden="1" customHeight="1"/>
    <row r="352" ht="15" hidden="1" customHeight="1"/>
    <row r="353" ht="15" hidden="1" customHeight="1"/>
    <row r="354" ht="15" hidden="1" customHeight="1"/>
    <row r="355" ht="15" hidden="1" customHeight="1"/>
    <row r="356" ht="15" hidden="1" customHeight="1"/>
    <row r="357" ht="15" hidden="1" customHeight="1"/>
    <row r="358" ht="15" hidden="1" customHeight="1"/>
    <row r="359" ht="15" hidden="1" customHeight="1"/>
    <row r="360" ht="15" hidden="1" customHeight="1"/>
    <row r="361" ht="15" hidden="1" customHeight="1"/>
    <row r="362" ht="15" hidden="1" customHeight="1"/>
    <row r="363" ht="15" hidden="1" customHeight="1"/>
    <row r="364" ht="15" hidden="1" customHeight="1"/>
    <row r="365" ht="15" hidden="1" customHeight="1"/>
    <row r="366" ht="15" hidden="1" customHeight="1"/>
    <row r="367" ht="15" hidden="1" customHeight="1"/>
    <row r="368" ht="15" hidden="1" customHeight="1"/>
    <row r="369" ht="15" hidden="1" customHeight="1"/>
    <row r="370" ht="15" hidden="1" customHeight="1"/>
    <row r="371" ht="15" hidden="1" customHeight="1"/>
    <row r="372" ht="15" hidden="1" customHeight="1"/>
    <row r="373" ht="15" hidden="1" customHeight="1"/>
    <row r="374" ht="15" hidden="1" customHeight="1"/>
    <row r="375" ht="15" hidden="1" customHeight="1"/>
    <row r="376" ht="15" hidden="1" customHeight="1"/>
    <row r="377" ht="15" hidden="1" customHeight="1"/>
    <row r="378" ht="15" hidden="1" customHeight="1"/>
    <row r="379" ht="15" hidden="1" customHeight="1"/>
    <row r="380" ht="15" hidden="1" customHeight="1"/>
    <row r="381" ht="15" hidden="1" customHeight="1"/>
    <row r="382" ht="15" hidden="1" customHeight="1"/>
    <row r="383" ht="15" hidden="1" customHeight="1"/>
    <row r="384" ht="15" hidden="1" customHeight="1"/>
    <row r="385" ht="15" hidden="1" customHeight="1"/>
    <row r="386" ht="15" hidden="1" customHeight="1"/>
    <row r="387" ht="15" hidden="1" customHeight="1"/>
    <row r="388" ht="15" hidden="1" customHeight="1"/>
    <row r="389" ht="15" hidden="1" customHeight="1"/>
    <row r="390" ht="15" hidden="1" customHeight="1"/>
    <row r="391" ht="15" hidden="1" customHeight="1"/>
    <row r="392" ht="15" hidden="1" customHeight="1"/>
    <row r="393" ht="15" hidden="1" customHeight="1"/>
    <row r="394" ht="15" hidden="1" customHeight="1"/>
    <row r="395" ht="15" hidden="1" customHeight="1"/>
    <row r="396" ht="15" hidden="1" customHeight="1"/>
    <row r="397" ht="15" hidden="1" customHeight="1"/>
    <row r="398" ht="15" hidden="1" customHeight="1"/>
    <row r="399" ht="15" hidden="1" customHeight="1"/>
    <row r="400" ht="15" hidden="1" customHeight="1"/>
    <row r="401" ht="15" hidden="1" customHeight="1"/>
    <row r="402" ht="15" hidden="1" customHeight="1"/>
    <row r="403" ht="15" hidden="1" customHeight="1"/>
    <row r="404" ht="15" hidden="1" customHeight="1"/>
    <row r="405" ht="15" hidden="1" customHeight="1"/>
    <row r="406" ht="15" hidden="1" customHeight="1"/>
    <row r="407" ht="15" hidden="1" customHeight="1"/>
    <row r="408" ht="15" hidden="1" customHeight="1"/>
    <row r="409" ht="15" hidden="1" customHeight="1"/>
    <row r="410" ht="15" hidden="1" customHeight="1"/>
    <row r="411" ht="15" hidden="1" customHeight="1"/>
    <row r="412" ht="15" hidden="1" customHeight="1"/>
    <row r="413" ht="15" hidden="1" customHeight="1"/>
    <row r="414" ht="15" hidden="1" customHeight="1"/>
    <row r="415" ht="15" hidden="1" customHeight="1"/>
    <row r="416" ht="15" hidden="1" customHeight="1"/>
    <row r="417" ht="15" hidden="1" customHeight="1"/>
    <row r="418" ht="15" hidden="1" customHeight="1"/>
    <row r="419" ht="15" hidden="1" customHeight="1"/>
    <row r="420" ht="15" hidden="1" customHeight="1"/>
    <row r="421" ht="15" hidden="1" customHeight="1"/>
    <row r="422" ht="15" hidden="1" customHeight="1"/>
    <row r="423" ht="15" hidden="1" customHeight="1"/>
    <row r="424" ht="15" hidden="1" customHeight="1"/>
    <row r="425" ht="15" hidden="1" customHeight="1"/>
    <row r="426" ht="15" hidden="1" customHeight="1"/>
    <row r="427" ht="15" hidden="1" customHeight="1"/>
    <row r="428" ht="15" hidden="1" customHeight="1"/>
    <row r="429" ht="15" hidden="1" customHeight="1"/>
    <row r="430" ht="15" hidden="1" customHeight="1"/>
    <row r="431" ht="15" hidden="1" customHeight="1"/>
    <row r="432" ht="15" hidden="1" customHeight="1"/>
    <row r="433" ht="15" hidden="1" customHeight="1"/>
    <row r="434" ht="15" hidden="1" customHeight="1"/>
    <row r="435" ht="15" hidden="1" customHeight="1"/>
    <row r="436" ht="15" hidden="1" customHeight="1"/>
    <row r="437" ht="15" hidden="1" customHeight="1"/>
    <row r="438" ht="15" hidden="1" customHeight="1"/>
    <row r="439" ht="15" hidden="1" customHeight="1"/>
    <row r="440" ht="15" hidden="1" customHeight="1"/>
    <row r="441" ht="15" hidden="1" customHeight="1"/>
    <row r="442" ht="15" hidden="1" customHeight="1"/>
    <row r="443" ht="15" hidden="1" customHeight="1"/>
    <row r="444" ht="15" hidden="1" customHeight="1"/>
    <row r="445" ht="15" hidden="1" customHeight="1"/>
    <row r="446" ht="15" hidden="1" customHeight="1"/>
    <row r="447" ht="15" hidden="1" customHeight="1"/>
    <row r="448" ht="15" hidden="1" customHeight="1"/>
    <row r="449" ht="15" hidden="1" customHeight="1"/>
    <row r="450" ht="15" hidden="1" customHeight="1"/>
    <row r="451" ht="15" hidden="1" customHeight="1"/>
    <row r="452" ht="15" hidden="1" customHeight="1"/>
    <row r="453" ht="15" hidden="1" customHeight="1"/>
    <row r="454" ht="15" hidden="1" customHeight="1"/>
    <row r="455" ht="15" hidden="1" customHeight="1"/>
    <row r="456" ht="15" hidden="1" customHeight="1"/>
    <row r="457" ht="15" hidden="1" customHeight="1"/>
    <row r="458" ht="15" hidden="1" customHeight="1"/>
    <row r="459" ht="15" hidden="1" customHeight="1"/>
    <row r="460" ht="15" hidden="1" customHeight="1"/>
    <row r="461" ht="15" hidden="1" customHeight="1"/>
    <row r="462" ht="15" hidden="1" customHeight="1"/>
    <row r="463" ht="15" hidden="1" customHeight="1"/>
    <row r="464" ht="15" hidden="1" customHeight="1"/>
    <row r="465" ht="15" hidden="1" customHeight="1"/>
    <row r="466" ht="15" hidden="1" customHeight="1"/>
    <row r="467" ht="15" hidden="1" customHeight="1"/>
    <row r="468" ht="15" hidden="1" customHeight="1"/>
    <row r="469" ht="15" hidden="1" customHeight="1"/>
    <row r="470" ht="15" hidden="1" customHeight="1"/>
    <row r="471" ht="15" hidden="1" customHeight="1"/>
    <row r="472" ht="15" hidden="1" customHeight="1"/>
    <row r="473" ht="15" hidden="1" customHeight="1"/>
    <row r="474" ht="15" hidden="1" customHeight="1"/>
    <row r="475" ht="15" hidden="1" customHeight="1"/>
    <row r="476" ht="15" hidden="1" customHeight="1"/>
    <row r="477" ht="15" hidden="1" customHeight="1"/>
    <row r="478" ht="15" hidden="1" customHeight="1"/>
    <row r="479" ht="15" hidden="1" customHeight="1"/>
    <row r="480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hidden="1" customHeight="1"/>
    <row r="504" ht="15" hidden="1" customHeight="1"/>
    <row r="505" ht="15" hidden="1" customHeight="1"/>
    <row r="506" ht="15" hidden="1" customHeight="1"/>
    <row r="507" ht="15" hidden="1" customHeight="1"/>
    <row r="508" ht="15" hidden="1" customHeight="1"/>
    <row r="509" ht="15" hidden="1" customHeight="1"/>
    <row r="510" ht="15" hidden="1" customHeight="1"/>
    <row r="511" ht="15" hidden="1" customHeight="1"/>
    <row r="512" ht="15" hidden="1" customHeight="1"/>
    <row r="513" ht="15" hidden="1" customHeight="1"/>
    <row r="514" ht="15" hidden="1" customHeight="1"/>
    <row r="515" ht="15" hidden="1" customHeight="1"/>
    <row r="516" ht="15" hidden="1" customHeight="1"/>
    <row r="517" ht="15" hidden="1" customHeight="1"/>
    <row r="518" ht="15" hidden="1" customHeight="1"/>
    <row r="519" ht="15" hidden="1" customHeight="1"/>
    <row r="520" ht="15" hidden="1" customHeight="1"/>
    <row r="521" ht="15" hidden="1" customHeight="1"/>
    <row r="522" ht="15" hidden="1" customHeight="1"/>
    <row r="523" ht="15" hidden="1" customHeight="1"/>
    <row r="524" ht="15" hidden="1" customHeight="1"/>
    <row r="525" ht="15" hidden="1" customHeight="1"/>
    <row r="526" ht="15" hidden="1" customHeight="1"/>
    <row r="527" ht="15" hidden="1" customHeight="1"/>
    <row r="528" ht="15" hidden="1" customHeight="1"/>
    <row r="529" ht="15" hidden="1" customHeight="1"/>
    <row r="530" ht="15" hidden="1" customHeight="1"/>
    <row r="531" ht="15" hidden="1" customHeight="1"/>
    <row r="532" ht="15" hidden="1" customHeight="1"/>
    <row r="533" ht="15" hidden="1" customHeight="1"/>
    <row r="534" ht="15" hidden="1" customHeight="1"/>
    <row r="535" ht="15" hidden="1" customHeight="1"/>
    <row r="536" ht="15" hidden="1" customHeight="1"/>
    <row r="537" ht="15" hidden="1" customHeight="1"/>
    <row r="538" ht="15" hidden="1" customHeight="1"/>
    <row r="539" ht="15" hidden="1" customHeight="1"/>
    <row r="540" ht="15" hidden="1" customHeight="1"/>
    <row r="541" ht="15" hidden="1" customHeight="1"/>
    <row r="542" ht="15" hidden="1" customHeight="1"/>
    <row r="543" ht="15" hidden="1" customHeight="1"/>
    <row r="544" ht="15" hidden="1" customHeight="1"/>
    <row r="545" ht="15" hidden="1" customHeight="1"/>
    <row r="546" ht="15" hidden="1" customHeight="1"/>
    <row r="547" ht="15" hidden="1" customHeight="1"/>
    <row r="548" ht="15" hidden="1" customHeight="1"/>
    <row r="549" ht="15" hidden="1" customHeight="1"/>
    <row r="550" ht="15" hidden="1" customHeight="1"/>
    <row r="551" ht="15" hidden="1" customHeight="1"/>
    <row r="552" ht="15" hidden="1" customHeight="1"/>
    <row r="553" ht="15" hidden="1" customHeight="1"/>
    <row r="554" ht="15" hidden="1" customHeight="1"/>
    <row r="555" ht="15" hidden="1" customHeight="1"/>
    <row r="556" ht="15" hidden="1" customHeight="1"/>
    <row r="557" ht="15" hidden="1" customHeight="1"/>
    <row r="558" ht="15" hidden="1" customHeight="1"/>
    <row r="559" ht="15" hidden="1" customHeight="1"/>
    <row r="560" ht="15" hidden="1" customHeight="1"/>
    <row r="561" ht="15" hidden="1" customHeight="1"/>
    <row r="562" ht="15" hidden="1" customHeight="1"/>
    <row r="563" ht="15" hidden="1" customHeight="1"/>
    <row r="564" ht="15" hidden="1" customHeight="1"/>
    <row r="565" ht="15" hidden="1" customHeight="1"/>
    <row r="566" ht="15" hidden="1" customHeight="1"/>
    <row r="567" ht="15" hidden="1" customHeight="1"/>
    <row r="568" ht="15" hidden="1" customHeight="1"/>
    <row r="569" ht="15" hidden="1" customHeight="1"/>
    <row r="570" ht="15" hidden="1" customHeight="1"/>
    <row r="571" ht="15" hidden="1" customHeight="1"/>
    <row r="572" ht="15" hidden="1" customHeight="1"/>
    <row r="573" ht="15" hidden="1" customHeight="1"/>
    <row r="574" ht="15" hidden="1" customHeight="1"/>
    <row r="575" ht="15" hidden="1" customHeight="1"/>
    <row r="576" ht="15" hidden="1" customHeight="1"/>
    <row r="577" ht="15" hidden="1" customHeight="1"/>
    <row r="578" ht="15" hidden="1" customHeight="1"/>
    <row r="579" ht="15" hidden="1" customHeight="1"/>
    <row r="580" ht="15" hidden="1" customHeight="1"/>
    <row r="581" ht="15" hidden="1" customHeight="1"/>
    <row r="582" ht="15" hidden="1" customHeight="1"/>
    <row r="583" ht="15" hidden="1" customHeight="1"/>
    <row r="584" ht="15" hidden="1" customHeight="1"/>
    <row r="585" ht="15" hidden="1" customHeight="1"/>
    <row r="586" ht="15" hidden="1" customHeight="1"/>
    <row r="587" ht="15" hidden="1" customHeight="1"/>
    <row r="588" ht="15" hidden="1" customHeight="1"/>
    <row r="589" ht="15" hidden="1" customHeight="1"/>
    <row r="590" ht="15" hidden="1" customHeight="1"/>
    <row r="591" ht="15" hidden="1" customHeight="1"/>
    <row r="592" ht="15" hidden="1" customHeight="1"/>
    <row r="593" ht="15" hidden="1" customHeight="1"/>
    <row r="594" ht="15" hidden="1" customHeight="1"/>
    <row r="595" ht="15" hidden="1" customHeight="1"/>
    <row r="596" ht="15" hidden="1" customHeight="1"/>
    <row r="597" ht="15" hidden="1" customHeight="1"/>
    <row r="598" ht="15" hidden="1" customHeight="1"/>
    <row r="599" ht="15" hidden="1" customHeight="1"/>
    <row r="600" ht="15" hidden="1" customHeight="1"/>
    <row r="601" ht="15" hidden="1" customHeight="1"/>
    <row r="602" ht="15" hidden="1" customHeight="1"/>
    <row r="603" ht="15" hidden="1" customHeight="1"/>
    <row r="604" ht="15" hidden="1" customHeight="1"/>
    <row r="605" ht="15" hidden="1" customHeight="1"/>
    <row r="606" ht="15" hidden="1" customHeight="1"/>
    <row r="607" ht="15" hidden="1" customHeight="1"/>
    <row r="608" ht="15" hidden="1" customHeight="1"/>
    <row r="609" ht="15" hidden="1" customHeight="1"/>
    <row r="610" ht="15" hidden="1" customHeight="1"/>
    <row r="611" ht="15" hidden="1" customHeight="1"/>
    <row r="612" ht="15" hidden="1" customHeight="1"/>
    <row r="613" ht="15" hidden="1" customHeight="1"/>
    <row r="614" ht="15" hidden="1" customHeight="1"/>
    <row r="615" ht="15" hidden="1" customHeight="1"/>
    <row r="616" ht="15" hidden="1" customHeight="1"/>
    <row r="617" ht="15" hidden="1" customHeight="1"/>
    <row r="618" ht="15" hidden="1" customHeight="1"/>
    <row r="619" ht="15" hidden="1" customHeight="1"/>
    <row r="620" ht="15" hidden="1" customHeight="1"/>
    <row r="621" ht="15" hidden="1" customHeight="1"/>
    <row r="622" ht="15" hidden="1" customHeight="1"/>
    <row r="623" ht="15" hidden="1" customHeight="1"/>
    <row r="624" ht="15" hidden="1" customHeight="1"/>
    <row r="625" ht="15" hidden="1" customHeight="1"/>
    <row r="626" ht="15" hidden="1" customHeight="1"/>
    <row r="627" ht="15" hidden="1" customHeight="1"/>
    <row r="628" ht="15" hidden="1" customHeight="1"/>
    <row r="629" ht="15" hidden="1" customHeight="1"/>
    <row r="630" ht="15" hidden="1" customHeight="1"/>
    <row r="631" ht="15" hidden="1" customHeight="1"/>
    <row r="632" ht="15" hidden="1" customHeight="1"/>
    <row r="633" ht="15" hidden="1" customHeight="1"/>
    <row r="634" ht="15" hidden="1" customHeight="1"/>
    <row r="635" ht="15" hidden="1" customHeight="1"/>
    <row r="636" ht="15" hidden="1" customHeight="1"/>
    <row r="637" ht="15" hidden="1" customHeight="1"/>
    <row r="638" ht="15" hidden="1" customHeight="1"/>
    <row r="639" ht="15" hidden="1" customHeight="1"/>
    <row r="640" ht="15" hidden="1" customHeight="1"/>
    <row r="641" ht="15" hidden="1" customHeight="1"/>
    <row r="642" ht="15" hidden="1" customHeight="1"/>
    <row r="643" ht="15" hidden="1" customHeight="1"/>
    <row r="644" ht="15" hidden="1" customHeight="1"/>
    <row r="645" ht="15" hidden="1" customHeight="1"/>
    <row r="646" ht="15" hidden="1" customHeight="1"/>
    <row r="647" ht="15" hidden="1" customHeight="1"/>
    <row r="648" ht="15" hidden="1" customHeight="1"/>
    <row r="649" ht="15" hidden="1" customHeight="1"/>
    <row r="650" ht="15" hidden="1" customHeight="1"/>
    <row r="651" ht="15" hidden="1" customHeight="1"/>
    <row r="652" ht="15" hidden="1" customHeight="1"/>
    <row r="653" ht="15" hidden="1" customHeight="1"/>
    <row r="654" ht="15" hidden="1" customHeight="1"/>
    <row r="655" ht="15" hidden="1" customHeight="1"/>
    <row r="656" ht="15" hidden="1" customHeight="1"/>
    <row r="657" ht="15" hidden="1" customHeight="1"/>
    <row r="658" ht="15" hidden="1" customHeight="1"/>
    <row r="659" ht="15" hidden="1" customHeight="1"/>
    <row r="660" ht="15" hidden="1" customHeight="1"/>
    <row r="661" ht="15" hidden="1" customHeight="1"/>
    <row r="662" ht="15" hidden="1" customHeight="1"/>
    <row r="663" ht="15" hidden="1" customHeight="1"/>
    <row r="664" ht="15" hidden="1" customHeight="1"/>
    <row r="665" ht="15" hidden="1" customHeight="1"/>
    <row r="666" ht="15" hidden="1" customHeight="1"/>
    <row r="667" ht="15" hidden="1" customHeight="1"/>
    <row r="668" ht="15" hidden="1" customHeight="1"/>
    <row r="669" ht="15" hidden="1" customHeight="1"/>
    <row r="670" ht="15" hidden="1" customHeight="1"/>
    <row r="671" ht="15" hidden="1" customHeight="1"/>
    <row r="672" ht="15" hidden="1" customHeight="1"/>
    <row r="673" ht="15" hidden="1" customHeight="1"/>
    <row r="674" ht="15" hidden="1" customHeight="1"/>
    <row r="675" ht="15" hidden="1" customHeight="1"/>
    <row r="676" ht="15" hidden="1" customHeight="1"/>
    <row r="677" ht="15" hidden="1" customHeight="1"/>
    <row r="678" ht="15" hidden="1" customHeight="1"/>
    <row r="679" ht="15" hidden="1" customHeight="1"/>
    <row r="680" ht="15" hidden="1" customHeight="1"/>
    <row r="681" ht="15" hidden="1" customHeight="1"/>
    <row r="682" ht="15" hidden="1" customHeight="1"/>
    <row r="683" ht="15" hidden="1" customHeight="1"/>
    <row r="684" ht="15" hidden="1" customHeight="1"/>
    <row r="685" ht="15" hidden="1" customHeight="1"/>
    <row r="686" ht="15" hidden="1" customHeight="1"/>
    <row r="687" ht="15" hidden="1" customHeight="1"/>
    <row r="688" ht="15" hidden="1" customHeight="1"/>
    <row r="689" ht="15" hidden="1" customHeight="1"/>
    <row r="690" ht="15" hidden="1" customHeight="1"/>
    <row r="691" ht="15" hidden="1" customHeight="1"/>
    <row r="692" ht="15" hidden="1" customHeight="1"/>
    <row r="693" ht="15" hidden="1" customHeight="1"/>
    <row r="694" ht="15" hidden="1" customHeight="1"/>
    <row r="695" ht="15" hidden="1" customHeight="1"/>
    <row r="696" ht="15" hidden="1" customHeight="1"/>
    <row r="697" ht="15" hidden="1" customHeight="1"/>
    <row r="698" ht="15" hidden="1" customHeight="1"/>
    <row r="699" ht="15" hidden="1" customHeight="1"/>
    <row r="700" ht="15" hidden="1" customHeight="1"/>
    <row r="701" ht="15" hidden="1" customHeight="1"/>
    <row r="702" ht="15" hidden="1" customHeight="1"/>
    <row r="703" ht="15" hidden="1" customHeight="1"/>
    <row r="704" ht="15" hidden="1" customHeight="1"/>
    <row r="705" ht="15" hidden="1" customHeight="1"/>
    <row r="706" ht="15" hidden="1" customHeight="1"/>
    <row r="707" ht="15" hidden="1" customHeight="1"/>
    <row r="708" ht="15" hidden="1" customHeight="1"/>
    <row r="709" ht="15" hidden="1" customHeight="1"/>
    <row r="710" ht="15" hidden="1" customHeight="1"/>
    <row r="711" ht="15" hidden="1" customHeight="1"/>
    <row r="712" ht="15" hidden="1" customHeight="1"/>
    <row r="713" ht="15" hidden="1" customHeight="1"/>
    <row r="714" ht="15" hidden="1" customHeight="1"/>
    <row r="715" ht="15" hidden="1" customHeight="1"/>
    <row r="716" ht="15" hidden="1" customHeight="1"/>
    <row r="717" ht="15" hidden="1" customHeight="1"/>
    <row r="718" ht="15" hidden="1" customHeight="1"/>
    <row r="719" ht="15" hidden="1" customHeight="1"/>
    <row r="720" ht="15" hidden="1" customHeight="1"/>
    <row r="721" ht="15" hidden="1" customHeight="1"/>
    <row r="722" ht="15" hidden="1" customHeight="1"/>
    <row r="723" ht="15" hidden="1" customHeight="1"/>
    <row r="724" ht="15" hidden="1" customHeight="1"/>
    <row r="725" ht="15" hidden="1" customHeight="1"/>
    <row r="726" ht="15" hidden="1" customHeight="1"/>
    <row r="727" ht="15" hidden="1" customHeight="1"/>
    <row r="728" ht="15" hidden="1" customHeight="1"/>
    <row r="729" ht="15" hidden="1" customHeight="1"/>
    <row r="730" ht="15" hidden="1" customHeight="1"/>
    <row r="731" ht="15" hidden="1" customHeight="1"/>
    <row r="732" ht="15" hidden="1" customHeight="1"/>
    <row r="733" ht="15" hidden="1" customHeight="1"/>
    <row r="734" ht="15" hidden="1" customHeight="1"/>
    <row r="735" ht="15" hidden="1" customHeight="1"/>
    <row r="736" ht="15" hidden="1" customHeight="1"/>
    <row r="737" ht="15" hidden="1" customHeight="1"/>
    <row r="738" ht="15" hidden="1" customHeight="1"/>
    <row r="739" ht="15" hidden="1" customHeight="1"/>
    <row r="740" ht="15" hidden="1" customHeight="1"/>
    <row r="741" ht="15" hidden="1" customHeight="1"/>
    <row r="742" ht="15" hidden="1" customHeight="1"/>
    <row r="743" ht="15" hidden="1" customHeight="1"/>
    <row r="744" ht="15" hidden="1" customHeight="1"/>
    <row r="745" ht="15" hidden="1" customHeight="1"/>
    <row r="746" ht="15" hidden="1" customHeight="1"/>
    <row r="747" ht="15" hidden="1" customHeight="1"/>
    <row r="748" ht="15" hidden="1" customHeight="1"/>
    <row r="749" ht="15" hidden="1" customHeight="1"/>
    <row r="750" ht="15" hidden="1" customHeight="1"/>
    <row r="751" ht="15" hidden="1" customHeight="1"/>
    <row r="752" ht="15" hidden="1" customHeight="1"/>
    <row r="753" ht="15" hidden="1" customHeight="1"/>
    <row r="754" ht="15" hidden="1" customHeight="1"/>
    <row r="755" ht="15" hidden="1" customHeight="1"/>
    <row r="756" ht="15" hidden="1" customHeight="1"/>
    <row r="757" ht="15" hidden="1" customHeight="1"/>
    <row r="758" ht="15" hidden="1" customHeight="1"/>
    <row r="759" ht="15" hidden="1" customHeight="1"/>
    <row r="760" ht="15" hidden="1" customHeight="1"/>
    <row r="761" ht="15" hidden="1" customHeight="1"/>
    <row r="762" ht="15" hidden="1" customHeight="1"/>
    <row r="763" ht="15" hidden="1" customHeight="1"/>
    <row r="764" ht="15" hidden="1" customHeight="1"/>
    <row r="765" ht="15" hidden="1" customHeight="1"/>
    <row r="766" ht="15" hidden="1" customHeight="1"/>
    <row r="767" ht="15" hidden="1" customHeight="1"/>
    <row r="768" ht="15" hidden="1" customHeight="1"/>
    <row r="769" ht="15" hidden="1" customHeight="1"/>
    <row r="770" ht="15" hidden="1" customHeight="1"/>
    <row r="771" ht="15" hidden="1" customHeight="1"/>
    <row r="772" ht="15" hidden="1" customHeight="1"/>
    <row r="773" ht="15" hidden="1" customHeight="1"/>
    <row r="774" ht="15" hidden="1" customHeight="1"/>
    <row r="775" ht="15" hidden="1" customHeight="1"/>
    <row r="776" ht="15" hidden="1" customHeight="1"/>
    <row r="777" ht="15" hidden="1" customHeight="1"/>
    <row r="778" ht="15" hidden="1" customHeight="1"/>
    <row r="779" ht="15" hidden="1" customHeight="1"/>
    <row r="780" ht="15" hidden="1" customHeight="1"/>
    <row r="781" ht="15" hidden="1" customHeight="1"/>
    <row r="782" ht="15" hidden="1" customHeight="1"/>
    <row r="783" ht="15" hidden="1" customHeight="1"/>
    <row r="784" ht="15" hidden="1" customHeight="1"/>
    <row r="785" ht="15" hidden="1" customHeight="1"/>
    <row r="786" ht="15" hidden="1" customHeight="1"/>
    <row r="787" ht="15" hidden="1" customHeight="1"/>
    <row r="788" ht="15" hidden="1" customHeight="1"/>
    <row r="789" ht="15" hidden="1" customHeight="1"/>
    <row r="790" ht="15" hidden="1" customHeight="1"/>
    <row r="791" ht="15" hidden="1" customHeight="1"/>
    <row r="792" ht="15" hidden="1" customHeight="1"/>
    <row r="793" ht="15" hidden="1" customHeight="1"/>
    <row r="794" ht="15" hidden="1" customHeight="1"/>
    <row r="795" ht="15" hidden="1" customHeight="1"/>
    <row r="796" ht="15" hidden="1" customHeight="1"/>
    <row r="797" ht="15" hidden="1" customHeight="1"/>
    <row r="798" ht="15" hidden="1" customHeight="1"/>
    <row r="799" ht="15" hidden="1" customHeight="1"/>
    <row r="800" ht="15" hidden="1" customHeight="1"/>
    <row r="801" ht="15" hidden="1" customHeight="1"/>
    <row r="802" ht="15" hidden="1" customHeight="1"/>
    <row r="803" ht="15" hidden="1" customHeight="1"/>
    <row r="804" ht="15" hidden="1" customHeight="1"/>
    <row r="805" ht="15" hidden="1" customHeight="1"/>
    <row r="806" ht="15" hidden="1" customHeight="1"/>
    <row r="807" ht="15" hidden="1" customHeight="1"/>
    <row r="808" ht="15" hidden="1" customHeight="1"/>
    <row r="809" ht="15" hidden="1" customHeight="1"/>
    <row r="810" ht="15" hidden="1" customHeight="1"/>
    <row r="811" ht="15" hidden="1" customHeight="1"/>
    <row r="812" ht="15" hidden="1" customHeight="1"/>
    <row r="813" ht="15" hidden="1" customHeight="1"/>
    <row r="814" ht="15" hidden="1" customHeight="1"/>
    <row r="815" ht="15" hidden="1" customHeight="1"/>
    <row r="816" ht="15" hidden="1" customHeight="1"/>
    <row r="817" ht="15" hidden="1" customHeight="1"/>
    <row r="818" ht="15" hidden="1" customHeight="1"/>
    <row r="819" ht="15" hidden="1" customHeight="1"/>
    <row r="820" ht="15" hidden="1" customHeight="1"/>
    <row r="821" ht="15" hidden="1" customHeight="1"/>
    <row r="822" ht="15" hidden="1" customHeight="1"/>
    <row r="823" ht="15" hidden="1" customHeight="1"/>
    <row r="824" ht="15" hidden="1" customHeight="1"/>
    <row r="825" ht="15" hidden="1" customHeight="1"/>
    <row r="826" ht="15" hidden="1" customHeight="1"/>
    <row r="827" ht="15" hidden="1" customHeight="1"/>
    <row r="828" ht="15" hidden="1" customHeight="1"/>
    <row r="829" ht="15" hidden="1" customHeight="1"/>
    <row r="830" ht="15" hidden="1" customHeight="1"/>
    <row r="831" ht="15" hidden="1" customHeight="1"/>
    <row r="832" ht="15" hidden="1" customHeight="1"/>
    <row r="833" ht="15" hidden="1" customHeight="1"/>
    <row r="834" ht="15" hidden="1" customHeight="1"/>
    <row r="835" ht="15" hidden="1" customHeight="1"/>
    <row r="836" ht="15" hidden="1" customHeight="1"/>
    <row r="837" ht="15" hidden="1" customHeight="1"/>
    <row r="838" ht="15" hidden="1" customHeight="1"/>
    <row r="839" ht="15" hidden="1" customHeight="1"/>
    <row r="840" ht="15" hidden="1" customHeight="1"/>
    <row r="841" ht="15" hidden="1" customHeight="1"/>
    <row r="842" ht="15" hidden="1" customHeight="1"/>
    <row r="843" ht="15" hidden="1" customHeight="1"/>
    <row r="844" ht="15" hidden="1" customHeight="1"/>
    <row r="845" ht="15" hidden="1" customHeight="1"/>
    <row r="846" ht="15" hidden="1" customHeight="1"/>
    <row r="847" ht="15" hidden="1" customHeight="1"/>
    <row r="848" ht="15" hidden="1" customHeight="1"/>
    <row r="849" ht="15" hidden="1" customHeight="1"/>
    <row r="850" ht="15" hidden="1" customHeight="1"/>
    <row r="851" ht="15" hidden="1" customHeight="1"/>
    <row r="852" ht="15" hidden="1" customHeight="1"/>
    <row r="853" ht="15" hidden="1" customHeight="1"/>
    <row r="854" ht="15" hidden="1" customHeight="1"/>
    <row r="855" ht="15" hidden="1" customHeight="1"/>
    <row r="856" ht="15" hidden="1" customHeight="1"/>
    <row r="857" ht="15" hidden="1" customHeight="1"/>
    <row r="858" ht="15" hidden="1" customHeight="1"/>
    <row r="859" ht="15" hidden="1" customHeight="1"/>
    <row r="860" ht="15" hidden="1" customHeight="1"/>
    <row r="861" ht="15" hidden="1" customHeight="1"/>
    <row r="862" ht="15" hidden="1" customHeight="1"/>
    <row r="863" ht="15" hidden="1" customHeight="1"/>
    <row r="864" ht="15" hidden="1" customHeight="1"/>
    <row r="865" ht="15" hidden="1" customHeight="1"/>
    <row r="866" ht="15" hidden="1" customHeight="1"/>
    <row r="867" ht="15" hidden="1" customHeight="1"/>
    <row r="868" ht="15" hidden="1" customHeight="1"/>
    <row r="869" ht="15" hidden="1" customHeight="1"/>
    <row r="870" ht="15" hidden="1" customHeight="1"/>
    <row r="871" ht="15" hidden="1" customHeight="1"/>
    <row r="872" ht="15" hidden="1" customHeight="1"/>
    <row r="873" ht="15" hidden="1" customHeight="1"/>
    <row r="874" ht="15" hidden="1" customHeight="1"/>
    <row r="875" ht="15" hidden="1" customHeight="1"/>
    <row r="876" ht="15" hidden="1" customHeight="1"/>
    <row r="877" ht="15" hidden="1" customHeight="1"/>
    <row r="878" ht="15" hidden="1" customHeight="1"/>
    <row r="879" ht="15" hidden="1" customHeight="1"/>
    <row r="880" ht="15" hidden="1" customHeight="1"/>
    <row r="881" ht="15" hidden="1" customHeight="1"/>
    <row r="882" ht="15" hidden="1" customHeight="1"/>
    <row r="883" ht="15" hidden="1" customHeight="1"/>
    <row r="884" ht="15" hidden="1" customHeight="1"/>
    <row r="885" ht="15" hidden="1" customHeight="1"/>
    <row r="886" ht="15" hidden="1" customHeight="1"/>
    <row r="887" ht="15" hidden="1" customHeight="1"/>
    <row r="888" ht="15" hidden="1" customHeight="1"/>
    <row r="889" ht="15" hidden="1" customHeight="1"/>
    <row r="890" ht="15" hidden="1" customHeight="1"/>
    <row r="891" ht="15" hidden="1" customHeight="1"/>
    <row r="892" ht="15" hidden="1" customHeight="1"/>
    <row r="893" ht="15" hidden="1" customHeight="1"/>
    <row r="894" ht="15" hidden="1" customHeight="1"/>
    <row r="895" ht="15" hidden="1" customHeight="1"/>
    <row r="896" ht="15" hidden="1" customHeight="1"/>
    <row r="897" ht="15" hidden="1" customHeight="1"/>
    <row r="898" ht="15" hidden="1" customHeight="1"/>
    <row r="899" ht="15" hidden="1" customHeight="1"/>
    <row r="900" ht="15" hidden="1" customHeight="1"/>
    <row r="901" ht="15" hidden="1" customHeight="1"/>
    <row r="902" ht="15" hidden="1" customHeight="1"/>
    <row r="903" ht="15" hidden="1" customHeight="1"/>
    <row r="904" ht="15" hidden="1" customHeight="1"/>
    <row r="905" ht="15" hidden="1" customHeight="1"/>
    <row r="906" ht="15" hidden="1" customHeight="1"/>
    <row r="907" ht="15" hidden="1" customHeight="1"/>
    <row r="908" ht="15" hidden="1" customHeight="1"/>
    <row r="909" ht="15" hidden="1" customHeight="1"/>
    <row r="910" ht="15" hidden="1" customHeight="1"/>
    <row r="911" ht="15" hidden="1" customHeight="1"/>
    <row r="912" ht="15" hidden="1" customHeight="1"/>
    <row r="913" ht="15" hidden="1" customHeight="1"/>
    <row r="914" ht="15" hidden="1" customHeight="1"/>
    <row r="915" ht="15" hidden="1" customHeight="1"/>
    <row r="916" ht="15" hidden="1" customHeight="1"/>
    <row r="917" ht="15" hidden="1" customHeight="1"/>
    <row r="918" ht="15" hidden="1" customHeight="1"/>
    <row r="919" ht="15" hidden="1" customHeight="1"/>
    <row r="920" ht="15" hidden="1" customHeight="1"/>
    <row r="921" ht="15" hidden="1" customHeight="1"/>
    <row r="922" ht="15" hidden="1" customHeight="1"/>
    <row r="923" ht="15" hidden="1" customHeight="1"/>
    <row r="924" ht="15" hidden="1" customHeight="1"/>
    <row r="925" ht="15" hidden="1" customHeight="1"/>
    <row r="926" ht="15" hidden="1" customHeight="1"/>
    <row r="927" ht="15" hidden="1" customHeight="1"/>
    <row r="928" ht="15" hidden="1" customHeight="1"/>
    <row r="929" ht="15" hidden="1" customHeight="1"/>
    <row r="930" ht="15" hidden="1" customHeight="1"/>
    <row r="931" ht="15" hidden="1" customHeight="1"/>
    <row r="932" ht="15" hidden="1" customHeight="1"/>
    <row r="933" ht="15" hidden="1" customHeight="1"/>
    <row r="934" ht="15" hidden="1" customHeight="1"/>
    <row r="935" ht="15" hidden="1" customHeight="1"/>
    <row r="936" ht="15" hidden="1" customHeight="1"/>
    <row r="937" ht="15" hidden="1" customHeight="1"/>
    <row r="938" ht="15" hidden="1" customHeight="1"/>
    <row r="939" ht="15" hidden="1" customHeight="1"/>
    <row r="940" ht="15" hidden="1" customHeight="1"/>
    <row r="941" ht="15" hidden="1" customHeight="1"/>
    <row r="942" ht="15" hidden="1" customHeight="1"/>
    <row r="943" ht="15" hidden="1" customHeight="1"/>
    <row r="944" ht="15" hidden="1" customHeight="1"/>
    <row r="945" ht="15" hidden="1" customHeight="1"/>
    <row r="946" ht="15" hidden="1" customHeight="1"/>
    <row r="947" ht="15" hidden="1" customHeight="1"/>
    <row r="948" ht="15" hidden="1" customHeight="1"/>
    <row r="949" ht="15" hidden="1" customHeight="1"/>
    <row r="950" ht="15" hidden="1" customHeight="1"/>
    <row r="951" ht="15" hidden="1" customHeight="1"/>
    <row r="952" ht="15" hidden="1" customHeight="1"/>
    <row r="953" ht="15" hidden="1" customHeight="1"/>
    <row r="954" ht="15" hidden="1" customHeight="1"/>
    <row r="955" ht="15" hidden="1" customHeight="1"/>
    <row r="956" ht="15" hidden="1" customHeight="1"/>
    <row r="957" ht="15" hidden="1" customHeight="1"/>
    <row r="958" ht="15" hidden="1" customHeight="1"/>
    <row r="959" ht="15" hidden="1" customHeight="1"/>
    <row r="960" ht="15" hidden="1" customHeight="1"/>
    <row r="961" ht="15" hidden="1" customHeight="1"/>
    <row r="962" ht="15" hidden="1" customHeight="1"/>
    <row r="963" ht="15" hidden="1" customHeight="1"/>
    <row r="964" ht="15" hidden="1" customHeight="1"/>
    <row r="965" ht="15" hidden="1" customHeight="1"/>
    <row r="966" ht="15" hidden="1" customHeight="1"/>
    <row r="967" ht="15" hidden="1" customHeight="1"/>
    <row r="968" ht="15" hidden="1" customHeight="1"/>
    <row r="969" ht="15" hidden="1" customHeight="1"/>
    <row r="970" ht="15" hidden="1" customHeight="1"/>
    <row r="971" ht="15" hidden="1" customHeight="1"/>
    <row r="972" ht="15" hidden="1" customHeight="1"/>
    <row r="973" ht="15" hidden="1" customHeight="1"/>
    <row r="974" ht="15" hidden="1" customHeight="1"/>
    <row r="975" ht="15" hidden="1" customHeight="1"/>
    <row r="976" ht="15" hidden="1" customHeight="1"/>
    <row r="977" ht="15" hidden="1" customHeight="1"/>
    <row r="978" ht="15" hidden="1" customHeight="1"/>
    <row r="979" ht="15" hidden="1" customHeight="1"/>
    <row r="980" ht="15" hidden="1" customHeight="1"/>
    <row r="981" ht="15" hidden="1" customHeight="1"/>
    <row r="982" ht="15" hidden="1" customHeight="1"/>
    <row r="983" ht="15" hidden="1" customHeight="1"/>
    <row r="984" ht="15" hidden="1" customHeight="1"/>
    <row r="985" ht="15" hidden="1" customHeight="1"/>
    <row r="986" ht="15" hidden="1" customHeight="1"/>
    <row r="987" ht="15" hidden="1" customHeight="1"/>
    <row r="988" ht="15" hidden="1" customHeight="1"/>
    <row r="989" ht="15" hidden="1" customHeight="1"/>
    <row r="990" ht="15" hidden="1" customHeight="1"/>
    <row r="991" ht="15" hidden="1" customHeight="1"/>
    <row r="992" ht="15" hidden="1" customHeight="1"/>
    <row r="993" ht="15" hidden="1" customHeight="1"/>
    <row r="994" ht="15" hidden="1" customHeight="1"/>
    <row r="995" ht="15" hidden="1" customHeight="1"/>
    <row r="996" ht="15" hidden="1" customHeight="1"/>
    <row r="997" ht="15" hidden="1" customHeight="1"/>
    <row r="998" ht="15" hidden="1" customHeight="1"/>
    <row r="999" ht="15" hidden="1" customHeight="1"/>
    <row r="1000" ht="15" hidden="1" customHeight="1"/>
    <row r="1001" ht="15" hidden="1" customHeight="1"/>
    <row r="1002" ht="15" hidden="1" customHeight="1"/>
    <row r="1003" ht="15" hidden="1" customHeight="1"/>
    <row r="1004" ht="15" hidden="1" customHeight="1"/>
    <row r="1005" ht="15" hidden="1" customHeight="1"/>
    <row r="1006" ht="15" hidden="1" customHeight="1"/>
    <row r="1007" ht="15" hidden="1" customHeight="1"/>
    <row r="1008" ht="15" hidden="1" customHeight="1"/>
    <row r="1009" ht="15" hidden="1" customHeight="1"/>
    <row r="1010" ht="15" hidden="1" customHeight="1"/>
    <row r="1011" ht="15" hidden="1" customHeight="1"/>
    <row r="1012" ht="15" hidden="1" customHeight="1"/>
    <row r="1013" ht="15" hidden="1" customHeight="1"/>
    <row r="1014" ht="15" hidden="1" customHeight="1"/>
    <row r="1015" ht="15" hidden="1" customHeight="1"/>
    <row r="1016" ht="15" hidden="1" customHeight="1"/>
    <row r="1017" ht="15" hidden="1" customHeight="1"/>
    <row r="1018" ht="15" hidden="1" customHeight="1"/>
    <row r="1019" ht="15" hidden="1" customHeight="1"/>
    <row r="1020" ht="15" hidden="1" customHeight="1"/>
    <row r="1021" ht="15" hidden="1" customHeight="1"/>
    <row r="1022" ht="15" hidden="1" customHeight="1"/>
    <row r="1023" ht="15" hidden="1" customHeight="1"/>
    <row r="1024" ht="15" hidden="1" customHeight="1"/>
    <row r="1025" ht="15" hidden="1" customHeight="1"/>
    <row r="1026" ht="15" hidden="1" customHeight="1"/>
    <row r="1027" ht="15" hidden="1" customHeight="1"/>
    <row r="1028" ht="15" hidden="1" customHeight="1"/>
    <row r="1029" ht="15" hidden="1" customHeight="1"/>
    <row r="1030" ht="15" hidden="1" customHeight="1"/>
    <row r="1031" ht="15" hidden="1" customHeight="1"/>
    <row r="1032" ht="15" hidden="1" customHeight="1"/>
    <row r="1033" ht="15" hidden="1" customHeight="1"/>
    <row r="1034" ht="15" hidden="1" customHeight="1"/>
    <row r="1035" ht="15" hidden="1" customHeight="1"/>
    <row r="1036" ht="15" hidden="1" customHeight="1"/>
    <row r="1037" ht="15" hidden="1" customHeight="1"/>
    <row r="1038" ht="15" hidden="1" customHeight="1"/>
    <row r="1039" ht="15" hidden="1" customHeight="1"/>
    <row r="1040" ht="15" hidden="1" customHeight="1"/>
    <row r="1041" ht="15" hidden="1" customHeight="1"/>
    <row r="1042" ht="15" hidden="1" customHeight="1"/>
    <row r="1043" ht="15" hidden="1" customHeight="1"/>
    <row r="1044" ht="15" hidden="1" customHeight="1"/>
    <row r="1045" ht="15" hidden="1" customHeight="1"/>
    <row r="1046" ht="15" hidden="1" customHeight="1"/>
    <row r="1047" ht="15" hidden="1" customHeight="1"/>
    <row r="1048" ht="15" hidden="1" customHeight="1"/>
    <row r="1049" ht="15" hidden="1" customHeight="1"/>
    <row r="1050" ht="15" hidden="1" customHeight="1"/>
    <row r="1051" ht="15" hidden="1" customHeight="1"/>
    <row r="1052" ht="15" hidden="1" customHeight="1"/>
    <row r="1053" ht="15" hidden="1" customHeight="1"/>
    <row r="1054" ht="15" hidden="1" customHeight="1"/>
    <row r="1055" ht="15" hidden="1" customHeight="1"/>
    <row r="1056" ht="15" hidden="1" customHeight="1"/>
    <row r="1057" ht="15" hidden="1" customHeight="1"/>
    <row r="1058" ht="15" hidden="1" customHeight="1"/>
    <row r="1059" ht="15" hidden="1" customHeight="1"/>
    <row r="1060" ht="15" hidden="1" customHeight="1"/>
    <row r="1061" ht="15" hidden="1" customHeight="1"/>
    <row r="1062" ht="15" hidden="1" customHeight="1"/>
    <row r="1063" ht="15" hidden="1" customHeight="1"/>
    <row r="1064" ht="15" hidden="1" customHeight="1"/>
    <row r="1065" ht="15" hidden="1" customHeight="1"/>
    <row r="1066" ht="15" hidden="1" customHeight="1"/>
    <row r="1067" ht="15" hidden="1" customHeight="1"/>
    <row r="1068" ht="15" hidden="1" customHeight="1"/>
    <row r="1069" ht="15" hidden="1" customHeight="1"/>
    <row r="1070" ht="15" hidden="1" customHeight="1"/>
    <row r="1071" ht="15" hidden="1" customHeight="1"/>
    <row r="1072" ht="15" hidden="1" customHeight="1"/>
    <row r="1073" ht="15" hidden="1" customHeight="1"/>
    <row r="1074" ht="15" hidden="1" customHeight="1"/>
    <row r="1075" ht="15" hidden="1" customHeight="1"/>
    <row r="1076" ht="15" hidden="1" customHeight="1"/>
    <row r="1077" ht="15" hidden="1" customHeight="1"/>
    <row r="1078" ht="15" hidden="1" customHeight="1"/>
    <row r="1079" ht="15" hidden="1" customHeight="1"/>
    <row r="1080" ht="15" hidden="1" customHeight="1"/>
    <row r="1081" ht="15" hidden="1" customHeight="1"/>
    <row r="1082" ht="15" hidden="1" customHeight="1"/>
    <row r="1083" ht="15" hidden="1" customHeight="1"/>
    <row r="1084" ht="15" hidden="1" customHeight="1"/>
    <row r="1085" ht="15" hidden="1" customHeight="1"/>
    <row r="1086" ht="15" hidden="1" customHeight="1"/>
    <row r="1087" ht="15" hidden="1" customHeight="1"/>
    <row r="1088" ht="15" hidden="1" customHeight="1"/>
    <row r="1089" ht="15" hidden="1" customHeight="1"/>
    <row r="1090" ht="15" hidden="1" customHeight="1"/>
    <row r="1091" ht="15" hidden="1" customHeight="1"/>
    <row r="1092" ht="15" hidden="1" customHeight="1"/>
    <row r="1093" ht="15" hidden="1" customHeight="1"/>
    <row r="1094" ht="15" hidden="1" customHeight="1"/>
    <row r="1095" ht="15" hidden="1" customHeight="1"/>
    <row r="1096" ht="15" hidden="1" customHeight="1"/>
    <row r="1097" ht="15" hidden="1" customHeight="1"/>
    <row r="1098" ht="15" hidden="1" customHeight="1"/>
    <row r="1099" ht="15" hidden="1" customHeight="1"/>
    <row r="1100" ht="15" hidden="1" customHeight="1"/>
    <row r="1101" ht="15" hidden="1" customHeight="1"/>
    <row r="1102" ht="15" hidden="1" customHeight="1"/>
    <row r="1103" ht="15" hidden="1" customHeight="1"/>
    <row r="1104" ht="15" hidden="1" customHeight="1"/>
    <row r="1105" ht="15" hidden="1" customHeight="1"/>
    <row r="1106" ht="15" hidden="1" customHeight="1"/>
    <row r="1107" ht="15" hidden="1" customHeight="1"/>
    <row r="1108" ht="15" hidden="1" customHeight="1"/>
    <row r="1109" ht="15" hidden="1" customHeight="1"/>
    <row r="1110" ht="15" hidden="1" customHeight="1"/>
    <row r="1111" ht="15" hidden="1" customHeight="1"/>
    <row r="1112" ht="15" hidden="1" customHeight="1"/>
    <row r="1113" ht="15" hidden="1" customHeight="1"/>
    <row r="1114" ht="15" hidden="1" customHeight="1"/>
    <row r="1115" ht="15" hidden="1" customHeight="1"/>
    <row r="1116" ht="15" hidden="1" customHeight="1"/>
    <row r="1117" ht="15" hidden="1" customHeight="1"/>
    <row r="1118" ht="15" hidden="1" customHeight="1"/>
    <row r="1119" ht="15" hidden="1" customHeight="1"/>
    <row r="1120" ht="15" hidden="1" customHeight="1"/>
    <row r="1121" ht="15" hidden="1" customHeight="1"/>
    <row r="1122" ht="15" hidden="1" customHeight="1"/>
    <row r="1123" ht="15" hidden="1" customHeight="1"/>
    <row r="1124" ht="15" hidden="1" customHeight="1"/>
    <row r="1125" ht="15" hidden="1" customHeight="1"/>
    <row r="1126" ht="15" hidden="1" customHeight="1"/>
    <row r="1127" ht="15" hidden="1" customHeight="1"/>
    <row r="1128" ht="15" hidden="1" customHeight="1"/>
    <row r="1129" ht="15" hidden="1" customHeight="1"/>
    <row r="1130" ht="15" hidden="1" customHeight="1"/>
    <row r="1131" ht="15" hidden="1" customHeight="1"/>
    <row r="1132" ht="15" hidden="1" customHeight="1"/>
    <row r="1133" ht="15" hidden="1" customHeight="1"/>
    <row r="1134" ht="15" hidden="1" customHeight="1"/>
    <row r="1135" ht="15" hidden="1" customHeight="1"/>
    <row r="1136" ht="15" hidden="1" customHeight="1"/>
    <row r="1137" ht="15" hidden="1" customHeight="1"/>
    <row r="1138" ht="15" hidden="1" customHeight="1"/>
    <row r="1139" ht="15" hidden="1" customHeight="1"/>
    <row r="1140" ht="15" hidden="1" customHeight="1"/>
    <row r="1141" ht="15" hidden="1" customHeight="1"/>
    <row r="1142" ht="15" hidden="1" customHeight="1"/>
    <row r="1143" ht="15" hidden="1" customHeight="1"/>
    <row r="1144" ht="15" hidden="1" customHeight="1"/>
    <row r="1145" ht="15" hidden="1" customHeight="1"/>
    <row r="1146" ht="15" hidden="1" customHeight="1"/>
    <row r="1147" ht="15" hidden="1" customHeight="1"/>
    <row r="1148" ht="15" hidden="1" customHeight="1"/>
    <row r="1149" ht="15" hidden="1" customHeight="1"/>
    <row r="1150" ht="15" hidden="1" customHeight="1"/>
    <row r="1151" ht="15" hidden="1" customHeight="1"/>
    <row r="1152" ht="15" hidden="1" customHeight="1"/>
    <row r="1153" ht="15" hidden="1" customHeight="1"/>
    <row r="1154" ht="15" hidden="1" customHeight="1"/>
    <row r="1155" ht="15" hidden="1" customHeight="1"/>
    <row r="1156" ht="15" hidden="1" customHeight="1"/>
    <row r="1157" ht="15" hidden="1" customHeight="1"/>
    <row r="1158" ht="15" hidden="1" customHeight="1"/>
    <row r="1159" ht="15" hidden="1" customHeight="1"/>
    <row r="1160" ht="15" hidden="1" customHeight="1"/>
    <row r="1161" ht="15" hidden="1" customHeight="1"/>
    <row r="1162" ht="15" hidden="1" customHeight="1"/>
    <row r="1163" ht="15" hidden="1" customHeight="1"/>
    <row r="1164" ht="15" hidden="1" customHeight="1"/>
    <row r="1165" ht="15" hidden="1" customHeight="1"/>
    <row r="1166" ht="15" hidden="1" customHeight="1"/>
    <row r="1167" ht="15" hidden="1" customHeight="1"/>
    <row r="1168" ht="15" hidden="1" customHeight="1"/>
    <row r="1169" ht="15" hidden="1" customHeight="1"/>
    <row r="1170" ht="15" hidden="1" customHeight="1"/>
    <row r="1171" ht="15" hidden="1" customHeight="1"/>
    <row r="1172" ht="15" hidden="1" customHeight="1"/>
    <row r="1173" ht="15" hidden="1" customHeight="1"/>
    <row r="1174" ht="15" hidden="1" customHeight="1"/>
    <row r="1175" ht="15" hidden="1" customHeight="1"/>
    <row r="1176" ht="15" hidden="1" customHeight="1"/>
    <row r="1177" ht="15" hidden="1" customHeight="1"/>
    <row r="1178" ht="15" hidden="1" customHeight="1"/>
    <row r="1179" ht="15" hidden="1" customHeight="1"/>
    <row r="1180" ht="15" hidden="1" customHeight="1"/>
    <row r="1181" ht="15" hidden="1" customHeight="1"/>
    <row r="1182" ht="15" hidden="1" customHeight="1"/>
    <row r="1183" ht="15" hidden="1" customHeight="1"/>
    <row r="1184" ht="15" hidden="1" customHeight="1"/>
    <row r="1185" ht="15" hidden="1" customHeight="1"/>
    <row r="1186" ht="15" hidden="1" customHeight="1"/>
    <row r="1187" ht="15" hidden="1" customHeight="1"/>
    <row r="1188" ht="15" hidden="1" customHeight="1"/>
    <row r="1189" ht="15" hidden="1" customHeight="1"/>
    <row r="1190" ht="15" hidden="1" customHeight="1"/>
    <row r="1191" ht="15" hidden="1" customHeight="1"/>
    <row r="1192" ht="15" hidden="1" customHeight="1"/>
    <row r="1193" ht="15" hidden="1" customHeight="1"/>
    <row r="1194" ht="15" hidden="1" customHeight="1"/>
    <row r="1195" ht="15" hidden="1" customHeight="1"/>
    <row r="1196" ht="15" hidden="1" customHeight="1"/>
    <row r="1197" ht="15" hidden="1" customHeight="1"/>
    <row r="1198" ht="15" hidden="1" customHeight="1"/>
    <row r="1199" ht="15" hidden="1" customHeight="1"/>
    <row r="1200" ht="15" hidden="1" customHeight="1"/>
    <row r="1201" ht="15" hidden="1" customHeight="1"/>
    <row r="1202" ht="15" hidden="1" customHeight="1"/>
    <row r="1203" ht="15" hidden="1" customHeight="1"/>
    <row r="1204" ht="15" hidden="1" customHeight="1"/>
    <row r="1205" ht="15" hidden="1" customHeight="1"/>
    <row r="1206" ht="15" hidden="1" customHeight="1"/>
    <row r="1207" ht="15" hidden="1" customHeight="1"/>
    <row r="1208" ht="15" hidden="1" customHeight="1"/>
    <row r="1209" ht="15" hidden="1" customHeight="1"/>
    <row r="1210" ht="15" hidden="1" customHeight="1"/>
    <row r="1211" ht="15" hidden="1" customHeight="1"/>
    <row r="1212" ht="15" hidden="1" customHeight="1"/>
    <row r="1213" ht="15" hidden="1" customHeight="1"/>
    <row r="1214" ht="15" hidden="1" customHeight="1"/>
    <row r="1215" ht="15" hidden="1" customHeight="1"/>
    <row r="1216" ht="15" hidden="1" customHeight="1"/>
    <row r="1217" ht="15" hidden="1" customHeight="1"/>
    <row r="1218" ht="15" hidden="1" customHeight="1"/>
    <row r="1219" ht="15" hidden="1" customHeight="1"/>
    <row r="1220" ht="15" hidden="1" customHeight="1"/>
    <row r="1221" ht="15" hidden="1" customHeight="1"/>
    <row r="1222" ht="15" hidden="1" customHeight="1"/>
    <row r="1223" ht="15" hidden="1" customHeight="1"/>
    <row r="1224" ht="15" hidden="1" customHeight="1"/>
    <row r="1225" ht="15" hidden="1" customHeight="1"/>
    <row r="1226" ht="15" hidden="1" customHeight="1"/>
    <row r="1227" ht="15" hidden="1" customHeight="1"/>
    <row r="1228" ht="15" hidden="1" customHeight="1"/>
    <row r="1229" ht="15" hidden="1" customHeight="1"/>
    <row r="1230" ht="15" hidden="1" customHeight="1"/>
    <row r="1231" ht="15" hidden="1" customHeight="1"/>
    <row r="1232" ht="15" hidden="1" customHeight="1"/>
    <row r="1233" ht="15" hidden="1" customHeight="1"/>
    <row r="1234" ht="15" hidden="1" customHeight="1"/>
    <row r="1235" ht="15" hidden="1" customHeight="1"/>
    <row r="1236" ht="15" hidden="1" customHeight="1"/>
    <row r="1237" ht="15" hidden="1" customHeight="1"/>
    <row r="1238" ht="15" hidden="1" customHeight="1"/>
    <row r="1239" ht="15" hidden="1" customHeight="1"/>
    <row r="1240" ht="15" hidden="1" customHeight="1"/>
    <row r="1241" ht="15" hidden="1" customHeight="1"/>
    <row r="1242" ht="15" hidden="1" customHeight="1"/>
    <row r="1243" ht="15" hidden="1" customHeight="1"/>
    <row r="1244" ht="15" hidden="1" customHeight="1"/>
    <row r="1245" ht="15" hidden="1" customHeight="1"/>
    <row r="1246" ht="15" hidden="1" customHeight="1"/>
    <row r="1247" ht="15" hidden="1" customHeight="1"/>
    <row r="1248" ht="15" hidden="1" customHeight="1"/>
    <row r="1249" ht="15" hidden="1" customHeight="1"/>
    <row r="1250" ht="15" hidden="1" customHeight="1"/>
    <row r="1251" ht="15" hidden="1" customHeight="1"/>
    <row r="1252" ht="15" hidden="1" customHeight="1"/>
    <row r="1253" ht="15" hidden="1" customHeight="1"/>
    <row r="1254" ht="15" hidden="1" customHeight="1"/>
    <row r="1255" ht="15" hidden="1" customHeight="1"/>
    <row r="1256" ht="15" hidden="1" customHeight="1"/>
    <row r="1257" ht="15" hidden="1" customHeight="1"/>
    <row r="1258" ht="15" hidden="1" customHeight="1"/>
    <row r="1259" ht="15" hidden="1" customHeight="1"/>
    <row r="1260" ht="15" hidden="1" customHeight="1"/>
    <row r="1261" ht="15" hidden="1" customHeight="1"/>
    <row r="1262" ht="15" hidden="1" customHeight="1"/>
    <row r="1263" ht="15" hidden="1" customHeight="1"/>
    <row r="1264" ht="15" hidden="1" customHeight="1"/>
    <row r="1265" ht="15" hidden="1" customHeight="1"/>
    <row r="1266" ht="15" hidden="1" customHeight="1"/>
    <row r="1267" ht="15" hidden="1" customHeight="1"/>
    <row r="1268" ht="15" hidden="1" customHeight="1"/>
    <row r="1269" ht="15" hidden="1" customHeight="1"/>
    <row r="1270" ht="15" hidden="1" customHeight="1"/>
    <row r="1271" ht="15" hidden="1" customHeight="1"/>
    <row r="1272" ht="15" hidden="1" customHeight="1"/>
    <row r="1273" ht="15" hidden="1" customHeight="1"/>
    <row r="1274" ht="15" hidden="1" customHeight="1"/>
    <row r="1275" ht="15" hidden="1" customHeight="1"/>
    <row r="1276" ht="15" hidden="1" customHeight="1"/>
    <row r="1277" ht="15" hidden="1" customHeight="1"/>
    <row r="1278" ht="15" hidden="1" customHeight="1"/>
    <row r="1279" ht="15" hidden="1" customHeight="1"/>
    <row r="1280" ht="15" hidden="1" customHeight="1"/>
    <row r="1281" ht="15" hidden="1" customHeight="1"/>
    <row r="1282" ht="15" hidden="1" customHeight="1"/>
    <row r="1283" ht="15" hidden="1" customHeight="1"/>
    <row r="1284" ht="15" hidden="1" customHeight="1"/>
    <row r="1285" ht="15" hidden="1" customHeight="1"/>
    <row r="1286" ht="15" hidden="1" customHeight="1"/>
    <row r="1287" ht="15" hidden="1" customHeight="1"/>
    <row r="1288" ht="15" hidden="1" customHeight="1"/>
    <row r="1289" ht="15" hidden="1" customHeight="1"/>
    <row r="1290" ht="15" hidden="1" customHeight="1"/>
    <row r="1291" ht="15" hidden="1" customHeight="1"/>
    <row r="1292" ht="15" hidden="1" customHeight="1"/>
    <row r="1293" ht="15" hidden="1" customHeight="1"/>
    <row r="1294" ht="15" hidden="1" customHeight="1"/>
    <row r="1295" ht="15" hidden="1" customHeight="1"/>
    <row r="1296" ht="15" hidden="1" customHeight="1"/>
    <row r="1297" ht="15" hidden="1" customHeight="1"/>
    <row r="1298" ht="15" hidden="1" customHeight="1"/>
    <row r="1299" ht="15" hidden="1" customHeight="1"/>
    <row r="1300" ht="15" hidden="1" customHeight="1"/>
    <row r="1301" ht="15" hidden="1" customHeight="1"/>
    <row r="1302" ht="15" hidden="1" customHeight="1"/>
    <row r="1303" ht="15" hidden="1" customHeight="1"/>
    <row r="1304" ht="15" hidden="1" customHeight="1"/>
    <row r="1305" ht="15" hidden="1" customHeight="1"/>
    <row r="1306" ht="15" hidden="1" customHeight="1"/>
    <row r="1307" ht="15" hidden="1" customHeight="1"/>
    <row r="1308" ht="15" hidden="1" customHeight="1"/>
    <row r="1309" ht="15" hidden="1" customHeight="1"/>
    <row r="1310" ht="15" hidden="1" customHeight="1"/>
    <row r="1311" ht="15" hidden="1" customHeight="1"/>
    <row r="1312" ht="15" hidden="1" customHeight="1"/>
    <row r="1313" ht="15" hidden="1" customHeight="1"/>
    <row r="1314" ht="15" hidden="1" customHeight="1"/>
    <row r="1315" ht="15" hidden="1" customHeight="1"/>
    <row r="1316" ht="15" hidden="1" customHeight="1"/>
    <row r="1317" ht="15" hidden="1" customHeight="1"/>
    <row r="1318" ht="15" hidden="1" customHeight="1"/>
    <row r="1319" ht="15" hidden="1" customHeight="1"/>
    <row r="1320" ht="15" hidden="1" customHeight="1"/>
    <row r="1321" ht="15" hidden="1" customHeight="1"/>
    <row r="1322" ht="15" hidden="1" customHeight="1"/>
    <row r="1323" ht="15" hidden="1" customHeight="1"/>
    <row r="1324" ht="15" hidden="1" customHeight="1"/>
    <row r="1325" ht="15" hidden="1" customHeight="1"/>
    <row r="1326" ht="15" hidden="1" customHeight="1"/>
    <row r="1327" ht="15" hidden="1" customHeight="1"/>
    <row r="1328" ht="15" hidden="1" customHeight="1"/>
    <row r="1329" ht="15" hidden="1" customHeight="1"/>
    <row r="1330" ht="15" hidden="1" customHeight="1"/>
    <row r="1331" ht="15" hidden="1" customHeight="1"/>
    <row r="1332" ht="15" hidden="1" customHeight="1"/>
    <row r="1333" ht="15" hidden="1" customHeight="1"/>
    <row r="1334" ht="15" hidden="1" customHeight="1"/>
    <row r="1335" ht="15" hidden="1" customHeight="1"/>
    <row r="1336" ht="15" hidden="1" customHeight="1"/>
    <row r="1337" ht="15" hidden="1" customHeight="1"/>
    <row r="1338" ht="15" hidden="1" customHeight="1"/>
    <row r="1339" ht="15" hidden="1" customHeight="1"/>
    <row r="1340" ht="15" hidden="1" customHeight="1"/>
    <row r="1341" ht="15" hidden="1" customHeight="1"/>
    <row r="1342" ht="15" hidden="1" customHeight="1"/>
    <row r="1343" ht="15" hidden="1" customHeight="1"/>
    <row r="1344" ht="15" hidden="1" customHeight="1"/>
    <row r="1345" ht="15" hidden="1" customHeight="1"/>
    <row r="1346" ht="15" hidden="1" customHeight="1"/>
    <row r="1347" ht="15" hidden="1" customHeight="1"/>
    <row r="1348" ht="15" hidden="1" customHeight="1"/>
    <row r="1349" ht="15" hidden="1" customHeight="1"/>
    <row r="1350" ht="15" hidden="1" customHeight="1"/>
    <row r="1351" ht="15" hidden="1" customHeight="1"/>
    <row r="1352" ht="15" hidden="1" customHeight="1"/>
    <row r="1353" ht="15" hidden="1" customHeight="1"/>
    <row r="1354" ht="15" hidden="1" customHeight="1"/>
    <row r="1355" ht="15" hidden="1" customHeight="1"/>
    <row r="1356" ht="15" hidden="1" customHeight="1"/>
    <row r="1357" ht="15" hidden="1" customHeight="1"/>
    <row r="1358" ht="15" hidden="1" customHeight="1"/>
    <row r="1359" ht="15" hidden="1" customHeight="1"/>
    <row r="1360" ht="15" hidden="1" customHeight="1"/>
    <row r="1361" ht="15" hidden="1" customHeight="1"/>
    <row r="1362" ht="15" hidden="1" customHeight="1"/>
    <row r="1363" ht="15" hidden="1" customHeight="1"/>
    <row r="1364" ht="15" hidden="1" customHeight="1"/>
    <row r="1365" ht="15" hidden="1" customHeight="1"/>
    <row r="1366" ht="15" hidden="1" customHeight="1"/>
    <row r="1367" ht="15" hidden="1" customHeight="1"/>
    <row r="1368" ht="15" hidden="1" customHeight="1"/>
    <row r="1369" ht="15" hidden="1" customHeight="1"/>
    <row r="1370" ht="15" hidden="1" customHeight="1"/>
    <row r="1371" ht="15" hidden="1" customHeight="1"/>
    <row r="1372" ht="15" hidden="1" customHeight="1"/>
    <row r="1373" ht="15" hidden="1" customHeight="1"/>
    <row r="1374" ht="15" hidden="1" customHeight="1"/>
    <row r="1375" ht="15" hidden="1" customHeight="1"/>
    <row r="1376" ht="15" hidden="1" customHeight="1"/>
    <row r="1377" ht="15" hidden="1" customHeight="1"/>
    <row r="1378" ht="15" hidden="1" customHeight="1"/>
    <row r="1379" ht="15" hidden="1" customHeight="1"/>
    <row r="1380" ht="15" hidden="1" customHeight="1"/>
    <row r="1381" ht="15" hidden="1" customHeight="1"/>
    <row r="1382" ht="15" hidden="1" customHeight="1"/>
    <row r="1383" ht="15" hidden="1" customHeight="1"/>
    <row r="1384" ht="15" hidden="1" customHeight="1"/>
    <row r="1385" ht="15" hidden="1" customHeight="1"/>
    <row r="1386" ht="15" hidden="1" customHeight="1"/>
    <row r="1387" ht="15" hidden="1" customHeight="1"/>
    <row r="1388" ht="15" hidden="1" customHeight="1"/>
    <row r="1389" ht="15" hidden="1" customHeight="1"/>
    <row r="1390" ht="15" hidden="1" customHeight="1"/>
    <row r="1391" ht="15" hidden="1" customHeight="1"/>
    <row r="1392" ht="15" hidden="1" customHeight="1"/>
    <row r="1393" ht="15" hidden="1" customHeight="1"/>
    <row r="1394" ht="15" hidden="1" customHeight="1"/>
    <row r="1395" ht="15" hidden="1" customHeight="1"/>
    <row r="1396" ht="15" hidden="1" customHeight="1"/>
    <row r="1397" ht="15" hidden="1" customHeight="1"/>
    <row r="1398" ht="15" hidden="1" customHeight="1"/>
    <row r="1399" ht="15" hidden="1" customHeight="1"/>
    <row r="1400" ht="15" hidden="1" customHeight="1"/>
    <row r="1401" ht="15" hidden="1" customHeight="1"/>
    <row r="1402" ht="15" hidden="1" customHeight="1"/>
    <row r="1403" ht="15" hidden="1" customHeight="1"/>
    <row r="1404" ht="15" hidden="1" customHeight="1"/>
    <row r="1405" ht="15" hidden="1" customHeight="1"/>
    <row r="1406" ht="15" hidden="1" customHeight="1"/>
    <row r="1407" ht="15" hidden="1" customHeight="1"/>
    <row r="1408" ht="15" hidden="1" customHeight="1"/>
    <row r="1409" ht="15" hidden="1" customHeight="1"/>
    <row r="1410" ht="15" hidden="1" customHeight="1"/>
    <row r="1411" ht="15" hidden="1" customHeight="1"/>
    <row r="1412" ht="15" hidden="1" customHeight="1"/>
    <row r="1413" ht="15" hidden="1" customHeight="1"/>
    <row r="1414" ht="15" hidden="1" customHeight="1"/>
    <row r="1415" ht="15" hidden="1" customHeight="1"/>
    <row r="1416" ht="15" hidden="1" customHeight="1"/>
    <row r="1417" ht="15" hidden="1" customHeight="1"/>
    <row r="1418" ht="15" hidden="1" customHeight="1"/>
    <row r="1419" ht="15" hidden="1" customHeight="1"/>
    <row r="1420" ht="15" hidden="1" customHeight="1"/>
    <row r="1421" ht="15" hidden="1" customHeight="1"/>
    <row r="1422" ht="15" hidden="1" customHeight="1"/>
    <row r="1423" ht="15" hidden="1" customHeight="1"/>
    <row r="1424" ht="15" hidden="1" customHeight="1"/>
    <row r="1425" ht="15" hidden="1" customHeight="1"/>
    <row r="1426" ht="15" hidden="1" customHeight="1"/>
    <row r="1427" ht="15" hidden="1" customHeight="1"/>
    <row r="1428" ht="15" hidden="1" customHeight="1"/>
    <row r="1429" ht="15" hidden="1" customHeight="1"/>
    <row r="1430" ht="15" hidden="1" customHeight="1"/>
    <row r="1431" ht="15" hidden="1" customHeight="1"/>
    <row r="1432" ht="15" hidden="1" customHeight="1"/>
    <row r="1433" ht="15" hidden="1" customHeight="1"/>
    <row r="1434" ht="15" hidden="1" customHeight="1"/>
    <row r="1435" ht="15" hidden="1" customHeight="1"/>
    <row r="1436" ht="15" hidden="1" customHeight="1"/>
    <row r="1437" ht="15" hidden="1" customHeight="1"/>
    <row r="1438" ht="15" hidden="1" customHeight="1"/>
    <row r="1439" ht="15" hidden="1" customHeight="1"/>
    <row r="1440" ht="15" hidden="1" customHeight="1"/>
    <row r="1441" ht="15" hidden="1" customHeight="1"/>
    <row r="1442" ht="15" hidden="1" customHeight="1"/>
    <row r="1443" ht="15" hidden="1" customHeight="1"/>
    <row r="1444" ht="15" hidden="1" customHeight="1"/>
    <row r="1445" ht="15" hidden="1" customHeight="1"/>
    <row r="1446" ht="15" hidden="1" customHeight="1"/>
    <row r="1447" ht="15" hidden="1" customHeight="1"/>
    <row r="1448" ht="15" hidden="1" customHeight="1"/>
    <row r="1449" ht="15" hidden="1" customHeight="1"/>
    <row r="1450" ht="15" hidden="1" customHeight="1"/>
    <row r="1451" ht="15" hidden="1" customHeight="1"/>
    <row r="1452" ht="15" hidden="1" customHeight="1"/>
    <row r="1453" ht="15" hidden="1" customHeight="1"/>
    <row r="1454" ht="15" hidden="1" customHeight="1"/>
    <row r="1455" ht="15" hidden="1" customHeight="1"/>
    <row r="1456" ht="15" hidden="1" customHeight="1"/>
    <row r="1457" ht="15" hidden="1" customHeight="1"/>
    <row r="1458" ht="15" hidden="1" customHeight="1"/>
    <row r="1459" ht="15" hidden="1" customHeight="1"/>
    <row r="1460" ht="15" hidden="1" customHeight="1"/>
    <row r="1461" ht="15" hidden="1" customHeight="1"/>
    <row r="1462" ht="15" hidden="1" customHeight="1"/>
    <row r="1463" ht="15" hidden="1" customHeight="1"/>
    <row r="1464" ht="15" hidden="1" customHeight="1"/>
    <row r="1465" ht="15" hidden="1" customHeight="1"/>
    <row r="1466" ht="15" hidden="1" customHeight="1"/>
    <row r="1467" ht="15" hidden="1" customHeight="1"/>
    <row r="1468" ht="15" hidden="1" customHeight="1"/>
    <row r="1469" ht="15" hidden="1" customHeight="1"/>
    <row r="1470" ht="15" hidden="1" customHeight="1"/>
    <row r="1471" ht="15" hidden="1" customHeight="1"/>
    <row r="1472" ht="15" hidden="1" customHeight="1"/>
    <row r="1473" ht="15" hidden="1" customHeight="1"/>
    <row r="1474" ht="15" hidden="1" customHeight="1"/>
    <row r="1475" ht="15" hidden="1" customHeight="1"/>
    <row r="1476" ht="15" hidden="1" customHeight="1"/>
    <row r="1477" ht="15" hidden="1" customHeight="1"/>
    <row r="1478" ht="15" hidden="1" customHeight="1"/>
    <row r="1479" ht="15" hidden="1" customHeight="1"/>
    <row r="1480" ht="15" hidden="1" customHeight="1"/>
    <row r="1481" ht="15" hidden="1" customHeight="1"/>
    <row r="1482" ht="15" hidden="1" customHeight="1"/>
    <row r="1483" ht="15" hidden="1" customHeight="1"/>
    <row r="1484" ht="15" hidden="1" customHeight="1"/>
    <row r="1485" ht="15" hidden="1" customHeight="1"/>
    <row r="1486" ht="15" hidden="1" customHeight="1"/>
    <row r="1487" ht="15" hidden="1" customHeight="1"/>
    <row r="1488" ht="15" hidden="1" customHeight="1"/>
    <row r="1489" ht="15" hidden="1" customHeight="1"/>
    <row r="1490" ht="15" hidden="1" customHeight="1"/>
    <row r="1491" ht="15" hidden="1" customHeight="1"/>
    <row r="1492" ht="15" hidden="1" customHeight="1"/>
    <row r="1493" ht="15" hidden="1" customHeight="1"/>
    <row r="1494" ht="15" hidden="1" customHeight="1"/>
    <row r="1495" ht="15" hidden="1" customHeight="1"/>
    <row r="1496" ht="15" hidden="1" customHeight="1"/>
    <row r="1558" spans="7:7">
      <c r="G1558" s="43"/>
    </row>
    <row r="1562" spans="7:7">
      <c r="G1562" s="43"/>
    </row>
  </sheetData>
  <autoFilter ref="A8:M187"/>
  <mergeCells count="137">
    <mergeCell ref="D6:D7"/>
    <mergeCell ref="C6:C7"/>
    <mergeCell ref="B6:B7"/>
    <mergeCell ref="L39:L40"/>
    <mergeCell ref="M39:M40"/>
    <mergeCell ref="M6:M7"/>
    <mergeCell ref="L6:L7"/>
    <mergeCell ref="K6:K7"/>
    <mergeCell ref="J6:J7"/>
    <mergeCell ref="I6:I7"/>
    <mergeCell ref="H6:H7"/>
    <mergeCell ref="G6:G7"/>
    <mergeCell ref="F6:F7"/>
    <mergeCell ref="E6:E7"/>
    <mergeCell ref="B117:B118"/>
    <mergeCell ref="C117:C118"/>
    <mergeCell ref="D117:D118"/>
    <mergeCell ref="E117:E118"/>
    <mergeCell ref="F117:F118"/>
    <mergeCell ref="G117:G118"/>
    <mergeCell ref="A158:K158"/>
    <mergeCell ref="B95:B96"/>
    <mergeCell ref="C95:C96"/>
    <mergeCell ref="D95:D96"/>
    <mergeCell ref="E95:E96"/>
    <mergeCell ref="F95:F96"/>
    <mergeCell ref="G95:G96"/>
    <mergeCell ref="B98:B99"/>
    <mergeCell ref="C98:C99"/>
    <mergeCell ref="D98:D99"/>
    <mergeCell ref="E98:E99"/>
    <mergeCell ref="F98:F99"/>
    <mergeCell ref="G98:G99"/>
    <mergeCell ref="A106:A107"/>
    <mergeCell ref="A131:K132"/>
    <mergeCell ref="H87:H88"/>
    <mergeCell ref="I87:I88"/>
    <mergeCell ref="B90:B91"/>
    <mergeCell ref="C90:C91"/>
    <mergeCell ref="D90:D91"/>
    <mergeCell ref="E90:E91"/>
    <mergeCell ref="F90:F91"/>
    <mergeCell ref="G90:G91"/>
    <mergeCell ref="B79:B80"/>
    <mergeCell ref="C79:C80"/>
    <mergeCell ref="D79:D80"/>
    <mergeCell ref="E79:E80"/>
    <mergeCell ref="F79:F80"/>
    <mergeCell ref="G79:G80"/>
    <mergeCell ref="C87:C88"/>
    <mergeCell ref="D87:D88"/>
    <mergeCell ref="E87:E88"/>
    <mergeCell ref="F87:F88"/>
    <mergeCell ref="G87:G88"/>
    <mergeCell ref="C59:C60"/>
    <mergeCell ref="D59:D60"/>
    <mergeCell ref="E59:E60"/>
    <mergeCell ref="F59:F60"/>
    <mergeCell ref="G59:G60"/>
    <mergeCell ref="H59:H60"/>
    <mergeCell ref="I59:I60"/>
    <mergeCell ref="B71:B72"/>
    <mergeCell ref="C71:C72"/>
    <mergeCell ref="D71:D72"/>
    <mergeCell ref="E71:E72"/>
    <mergeCell ref="F71:F72"/>
    <mergeCell ref="G71:G72"/>
    <mergeCell ref="B33:B34"/>
    <mergeCell ref="C33:C34"/>
    <mergeCell ref="D33:D34"/>
    <mergeCell ref="E33:E34"/>
    <mergeCell ref="F33:F34"/>
    <mergeCell ref="G33:G34"/>
    <mergeCell ref="H33:H34"/>
    <mergeCell ref="I33:I34"/>
    <mergeCell ref="B28:B29"/>
    <mergeCell ref="C28:C29"/>
    <mergeCell ref="D28:D29"/>
    <mergeCell ref="E28:E29"/>
    <mergeCell ref="F28:F29"/>
    <mergeCell ref="G28:G29"/>
    <mergeCell ref="L28:L29"/>
    <mergeCell ref="M28:M29"/>
    <mergeCell ref="H28:H29"/>
    <mergeCell ref="I28:I29"/>
    <mergeCell ref="F136:F137"/>
    <mergeCell ref="G136:G137"/>
    <mergeCell ref="H136:H137"/>
    <mergeCell ref="A181:K181"/>
    <mergeCell ref="I136:I137"/>
    <mergeCell ref="A136:A137"/>
    <mergeCell ref="C136:C137"/>
    <mergeCell ref="D136:D137"/>
    <mergeCell ref="E136:E137"/>
    <mergeCell ref="B61:B62"/>
    <mergeCell ref="C61:C62"/>
    <mergeCell ref="D61:D62"/>
    <mergeCell ref="E61:E62"/>
    <mergeCell ref="F61:F62"/>
    <mergeCell ref="G61:G62"/>
    <mergeCell ref="E178:G178"/>
    <mergeCell ref="E180:G180"/>
    <mergeCell ref="K39:K40"/>
    <mergeCell ref="B44:B45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39:J40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C44:C45"/>
    <mergeCell ref="D44:D45"/>
    <mergeCell ref="E44:E45"/>
    <mergeCell ref="F44:F45"/>
    <mergeCell ref="G44:G45"/>
    <mergeCell ref="H44:H45"/>
    <mergeCell ref="I44:I45"/>
    <mergeCell ref="B39:B40"/>
    <mergeCell ref="C39:C40"/>
    <mergeCell ref="D39:D40"/>
    <mergeCell ref="E39:E40"/>
    <mergeCell ref="F39:F40"/>
    <mergeCell ref="G39:G40"/>
    <mergeCell ref="H39:H40"/>
    <mergeCell ref="I39:I40"/>
  </mergeCells>
  <pageMargins left="0.78740157480314965" right="0" top="0" bottom="7.874015748031496E-2" header="0" footer="0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04"/>
  <sheetViews>
    <sheetView view="pageBreakPreview" topLeftCell="A5" zoomScaleSheetLayoutView="100" workbookViewId="0">
      <selection activeCell="G11" sqref="G11"/>
    </sheetView>
  </sheetViews>
  <sheetFormatPr defaultRowHeight="18"/>
  <cols>
    <col min="1" max="1" width="5" style="85" customWidth="1"/>
    <col min="2" max="2" width="38.140625" style="18" customWidth="1"/>
    <col min="3" max="3" width="16.140625" style="343" customWidth="1"/>
    <col min="4" max="4" width="17" style="343" customWidth="1"/>
    <col min="5" max="5" width="25" style="1" customWidth="1"/>
    <col min="6" max="6" width="15.28515625" style="166" customWidth="1"/>
    <col min="7" max="7" width="14" style="12" customWidth="1"/>
    <col min="8" max="8" width="15" style="12" customWidth="1"/>
    <col min="9" max="9" width="15.140625" style="12" customWidth="1"/>
    <col min="10" max="10" width="24.140625" style="65" customWidth="1"/>
    <col min="11" max="11" width="20.140625" style="103" customWidth="1"/>
    <col min="12" max="12" width="20.5703125" style="201" customWidth="1"/>
    <col min="13" max="13" width="11.7109375" style="2" customWidth="1"/>
    <col min="14" max="14" width="9.7109375" style="2" customWidth="1"/>
    <col min="15" max="15" width="10.85546875" style="6" customWidth="1"/>
    <col min="16" max="16" width="10.42578125" style="6" customWidth="1"/>
    <col min="17" max="18" width="11.5703125" style="6" customWidth="1"/>
    <col min="19" max="22" width="9.5703125" style="6" customWidth="1"/>
    <col min="23" max="23" width="9.5703125" style="255" customWidth="1"/>
    <col min="24" max="24" width="9.5703125" style="6" customWidth="1"/>
    <col min="25" max="25" width="9" style="6" hidden="1" customWidth="1"/>
    <col min="26" max="26" width="0" style="6" hidden="1" customWidth="1"/>
    <col min="27" max="28" width="9.28515625" style="6" customWidth="1"/>
    <col min="29" max="29" width="10.5703125" style="6" customWidth="1"/>
    <col min="30" max="16384" width="9.140625" style="6"/>
  </cols>
  <sheetData>
    <row r="1" spans="1:25" ht="21.75" hidden="1" customHeight="1">
      <c r="A1" s="78" t="s">
        <v>0</v>
      </c>
      <c r="B1" s="79"/>
      <c r="C1" s="79"/>
      <c r="D1" s="79"/>
      <c r="E1" s="79"/>
      <c r="F1" s="164"/>
      <c r="G1" s="80"/>
      <c r="H1" s="79"/>
      <c r="I1" s="80"/>
      <c r="J1" s="81"/>
      <c r="K1" s="82"/>
      <c r="L1" s="181"/>
      <c r="M1" s="7"/>
      <c r="N1" s="3"/>
    </row>
    <row r="2" spans="1:25" ht="21.75" hidden="1" customHeight="1">
      <c r="A2" s="83" t="s">
        <v>9</v>
      </c>
      <c r="B2" s="4"/>
      <c r="C2" s="4"/>
      <c r="D2" s="4"/>
      <c r="E2" s="4"/>
      <c r="F2" s="165"/>
      <c r="G2" s="8"/>
      <c r="H2" s="4"/>
      <c r="I2" s="8"/>
      <c r="J2" s="8"/>
      <c r="K2" s="84"/>
      <c r="L2" s="182"/>
      <c r="M2" s="8"/>
      <c r="N2" s="4"/>
    </row>
    <row r="3" spans="1:25" ht="21.75" hidden="1" customHeight="1">
      <c r="A3" s="83" t="s">
        <v>10</v>
      </c>
      <c r="B3" s="4"/>
      <c r="C3" s="4"/>
      <c r="D3" s="4"/>
      <c r="E3" s="4"/>
      <c r="F3" s="165"/>
      <c r="G3" s="8"/>
      <c r="H3" s="4"/>
      <c r="I3" s="8"/>
      <c r="J3" s="8"/>
      <c r="K3" s="84"/>
      <c r="L3" s="182"/>
      <c r="M3" s="8"/>
      <c r="N3" s="4"/>
    </row>
    <row r="4" spans="1:25" s="11" customFormat="1" ht="21.75" hidden="1" customHeight="1">
      <c r="A4" s="85" t="s">
        <v>11</v>
      </c>
      <c r="B4" s="1"/>
      <c r="C4" s="1"/>
      <c r="D4" s="1"/>
      <c r="E4" s="1"/>
      <c r="F4" s="166"/>
      <c r="G4" s="12"/>
      <c r="H4" s="1"/>
      <c r="I4" s="12"/>
      <c r="J4" s="65"/>
      <c r="K4" s="86"/>
      <c r="L4" s="183"/>
      <c r="M4" s="12"/>
      <c r="N4" s="1"/>
      <c r="W4" s="256"/>
    </row>
    <row r="5" spans="1:25" s="11" customFormat="1" ht="63" customHeight="1">
      <c r="A5" s="87" t="s">
        <v>62</v>
      </c>
      <c r="B5" s="49"/>
      <c r="C5" s="49"/>
      <c r="D5" s="49"/>
      <c r="E5" s="104"/>
      <c r="F5" s="167"/>
      <c r="G5" s="49"/>
      <c r="H5" s="49"/>
      <c r="I5" s="49"/>
      <c r="J5" s="66"/>
      <c r="K5" s="88"/>
      <c r="L5" s="184"/>
      <c r="M5" s="49"/>
      <c r="N5" s="49"/>
      <c r="O5" s="49"/>
      <c r="P5" s="49"/>
      <c r="Q5" s="49"/>
      <c r="R5" s="49"/>
      <c r="S5" s="49"/>
      <c r="T5" s="49"/>
      <c r="U5" s="49"/>
      <c r="V5" s="49"/>
      <c r="W5" s="257"/>
      <c r="X5" s="49"/>
      <c r="Y5" s="49"/>
    </row>
    <row r="6" spans="1:25" ht="64.5" customHeight="1">
      <c r="A6" s="360" t="s">
        <v>1</v>
      </c>
      <c r="B6" s="50" t="s">
        <v>2</v>
      </c>
      <c r="C6" s="46" t="s">
        <v>3</v>
      </c>
      <c r="D6" s="46" t="s">
        <v>43</v>
      </c>
      <c r="E6" s="50" t="s">
        <v>4</v>
      </c>
      <c r="F6" s="168" t="s">
        <v>5</v>
      </c>
      <c r="G6" s="52" t="s">
        <v>8</v>
      </c>
      <c r="H6" s="44" t="s">
        <v>6</v>
      </c>
      <c r="I6" s="54" t="s">
        <v>20</v>
      </c>
      <c r="J6" s="67" t="s">
        <v>77</v>
      </c>
      <c r="K6" s="90" t="s">
        <v>16</v>
      </c>
      <c r="L6" s="185" t="s">
        <v>58</v>
      </c>
      <c r="M6" s="5" t="s">
        <v>122</v>
      </c>
      <c r="N6" s="5" t="s">
        <v>123</v>
      </c>
      <c r="O6" s="5" t="s">
        <v>124</v>
      </c>
      <c r="P6" s="5" t="s">
        <v>125</v>
      </c>
      <c r="Q6" s="5" t="s">
        <v>126</v>
      </c>
      <c r="R6" s="75" t="s">
        <v>127</v>
      </c>
      <c r="S6" s="75" t="s">
        <v>128</v>
      </c>
      <c r="T6" s="75" t="s">
        <v>100</v>
      </c>
      <c r="U6" s="75" t="s">
        <v>101</v>
      </c>
      <c r="V6" s="75" t="s">
        <v>102</v>
      </c>
      <c r="W6" s="258" t="s">
        <v>103</v>
      </c>
      <c r="X6" s="75" t="s">
        <v>104</v>
      </c>
      <c r="Y6" s="114"/>
    </row>
    <row r="7" spans="1:25" ht="81" customHeight="1">
      <c r="A7" s="361"/>
      <c r="B7" s="51"/>
      <c r="C7" s="47"/>
      <c r="D7" s="47"/>
      <c r="E7" s="51"/>
      <c r="F7" s="169"/>
      <c r="G7" s="53"/>
      <c r="H7" s="45"/>
      <c r="I7" s="55"/>
      <c r="J7" s="68"/>
      <c r="K7" s="92"/>
      <c r="L7" s="186"/>
      <c r="M7" s="112"/>
      <c r="N7" s="113"/>
      <c r="O7" s="16"/>
      <c r="P7" s="16"/>
      <c r="Q7" s="16"/>
      <c r="R7" s="16"/>
      <c r="S7" s="16"/>
      <c r="T7" s="16"/>
      <c r="U7" s="16"/>
      <c r="V7" s="16"/>
      <c r="W7" s="259"/>
      <c r="X7" s="16"/>
      <c r="Y7" s="45"/>
    </row>
    <row r="8" spans="1:25" ht="27.75" customHeight="1">
      <c r="A8" s="93">
        <v>1</v>
      </c>
      <c r="B8" s="15">
        <v>2</v>
      </c>
      <c r="C8" s="5">
        <v>3</v>
      </c>
      <c r="D8" s="5">
        <v>4</v>
      </c>
      <c r="E8" s="105">
        <v>5</v>
      </c>
      <c r="F8" s="170">
        <v>6</v>
      </c>
      <c r="G8" s="9">
        <v>7</v>
      </c>
      <c r="H8" s="9">
        <v>8</v>
      </c>
      <c r="I8" s="9">
        <v>9</v>
      </c>
      <c r="J8" s="69"/>
      <c r="K8" s="94">
        <v>10</v>
      </c>
      <c r="L8" s="187"/>
      <c r="M8" s="10"/>
      <c r="N8" s="10"/>
      <c r="O8" s="9"/>
      <c r="P8" s="9"/>
      <c r="Q8" s="9"/>
      <c r="R8" s="9"/>
      <c r="S8" s="9"/>
      <c r="T8" s="9"/>
      <c r="U8" s="9"/>
      <c r="V8" s="9"/>
      <c r="W8" s="260"/>
      <c r="X8" s="9"/>
      <c r="Y8" s="9"/>
    </row>
    <row r="9" spans="1:25" ht="27.75" customHeight="1">
      <c r="A9" s="93">
        <v>1</v>
      </c>
      <c r="B9" s="27" t="s">
        <v>40</v>
      </c>
      <c r="C9" s="17" t="s">
        <v>13</v>
      </c>
      <c r="D9" s="17" t="s">
        <v>107</v>
      </c>
      <c r="E9" s="106" t="s">
        <v>41</v>
      </c>
      <c r="F9" s="171"/>
      <c r="G9" s="28">
        <v>43809</v>
      </c>
      <c r="H9" s="26">
        <v>44196</v>
      </c>
      <c r="I9" s="59">
        <v>44227</v>
      </c>
      <c r="J9" s="70">
        <v>48900000</v>
      </c>
      <c r="K9" s="96">
        <v>5856</v>
      </c>
      <c r="L9" s="187">
        <f t="shared" ref="L9:L14" si="0">K9-M9-N9-O9-P9-Q9-R9-S9-T9-U9-V9-W9-X9</f>
        <v>2928</v>
      </c>
      <c r="M9" s="76">
        <v>488</v>
      </c>
      <c r="N9" s="76">
        <v>488</v>
      </c>
      <c r="O9" s="76">
        <v>488</v>
      </c>
      <c r="P9" s="76">
        <v>488</v>
      </c>
      <c r="Q9" s="76">
        <v>488</v>
      </c>
      <c r="R9" s="76">
        <v>488</v>
      </c>
      <c r="S9" s="9"/>
      <c r="T9" s="9"/>
      <c r="U9" s="9"/>
      <c r="V9" s="9"/>
      <c r="W9" s="260"/>
      <c r="X9" s="9"/>
      <c r="Y9" s="9"/>
    </row>
    <row r="10" spans="1:25" ht="27.75" customHeight="1">
      <c r="A10" s="93">
        <v>2</v>
      </c>
      <c r="B10" s="27" t="s">
        <v>18</v>
      </c>
      <c r="C10" s="17" t="s">
        <v>13</v>
      </c>
      <c r="D10" s="37" t="s">
        <v>108</v>
      </c>
      <c r="E10" s="106" t="s">
        <v>73</v>
      </c>
      <c r="F10" s="171" t="s">
        <v>109</v>
      </c>
      <c r="G10" s="28">
        <v>43829</v>
      </c>
      <c r="H10" s="26">
        <v>44196</v>
      </c>
      <c r="I10" s="59">
        <v>44227</v>
      </c>
      <c r="J10" s="70">
        <v>64200000</v>
      </c>
      <c r="K10" s="96">
        <v>3200</v>
      </c>
      <c r="L10" s="187">
        <f t="shared" si="0"/>
        <v>1719.8200000000002</v>
      </c>
      <c r="M10" s="162">
        <v>248.69</v>
      </c>
      <c r="N10" s="162">
        <v>244.39</v>
      </c>
      <c r="O10" s="162">
        <v>246.31</v>
      </c>
      <c r="P10" s="162">
        <v>248.54</v>
      </c>
      <c r="Q10" s="162">
        <v>246.38</v>
      </c>
      <c r="R10" s="162">
        <v>245.87</v>
      </c>
      <c r="S10" s="163"/>
      <c r="T10" s="9"/>
      <c r="U10" s="9"/>
      <c r="V10" s="9"/>
      <c r="W10" s="260"/>
      <c r="X10" s="9"/>
      <c r="Y10" s="9"/>
    </row>
    <row r="11" spans="1:25" ht="27.75" customHeight="1">
      <c r="A11" s="93">
        <v>3</v>
      </c>
      <c r="B11" s="27" t="s">
        <v>94</v>
      </c>
      <c r="C11" s="17" t="s">
        <v>13</v>
      </c>
      <c r="D11" s="37" t="s">
        <v>110</v>
      </c>
      <c r="E11" s="106" t="s">
        <v>73</v>
      </c>
      <c r="F11" s="171" t="s">
        <v>111</v>
      </c>
      <c r="G11" s="28"/>
      <c r="H11" s="26">
        <v>44196</v>
      </c>
      <c r="I11" s="59">
        <v>44227</v>
      </c>
      <c r="J11" s="70">
        <v>72400000</v>
      </c>
      <c r="K11" s="96">
        <v>4680</v>
      </c>
      <c r="L11" s="187">
        <f t="shared" si="0"/>
        <v>2340</v>
      </c>
      <c r="M11" s="76">
        <v>390</v>
      </c>
      <c r="N11" s="76">
        <v>390</v>
      </c>
      <c r="O11" s="76">
        <v>390</v>
      </c>
      <c r="P11" s="76">
        <v>390</v>
      </c>
      <c r="Q11" s="76">
        <v>390</v>
      </c>
      <c r="R11" s="76">
        <v>390</v>
      </c>
      <c r="S11" s="9"/>
      <c r="T11" s="9"/>
      <c r="U11" s="9"/>
      <c r="V11" s="9"/>
      <c r="W11" s="260"/>
      <c r="X11" s="9"/>
      <c r="Y11" s="9"/>
    </row>
    <row r="12" spans="1:25" s="119" customFormat="1" ht="41.25" customHeight="1">
      <c r="A12" s="95">
        <v>4</v>
      </c>
      <c r="B12" s="18" t="s">
        <v>39</v>
      </c>
      <c r="C12" s="17" t="s">
        <v>114</v>
      </c>
      <c r="D12" s="17" t="s">
        <v>113</v>
      </c>
      <c r="E12" s="18" t="s">
        <v>12</v>
      </c>
      <c r="F12" s="171" t="s">
        <v>112</v>
      </c>
      <c r="G12" s="28">
        <v>43829</v>
      </c>
      <c r="H12" s="26">
        <v>44196</v>
      </c>
      <c r="I12" s="59">
        <v>44227</v>
      </c>
      <c r="J12" s="70">
        <v>64200000</v>
      </c>
      <c r="K12" s="96">
        <v>885</v>
      </c>
      <c r="L12" s="188">
        <f t="shared" si="0"/>
        <v>442.5</v>
      </c>
      <c r="M12" s="19">
        <v>73.75</v>
      </c>
      <c r="N12" s="19">
        <v>73.75</v>
      </c>
      <c r="O12" s="19">
        <v>73.75</v>
      </c>
      <c r="P12" s="19">
        <v>73.75</v>
      </c>
      <c r="Q12" s="19">
        <v>73.75</v>
      </c>
      <c r="R12" s="19">
        <v>73.75</v>
      </c>
      <c r="S12" s="19"/>
      <c r="T12" s="19"/>
      <c r="U12" s="19"/>
      <c r="V12" s="19"/>
      <c r="W12" s="261"/>
      <c r="X12" s="19"/>
      <c r="Y12" s="118"/>
    </row>
    <row r="13" spans="1:25" s="119" customFormat="1" ht="41.25" customHeight="1">
      <c r="A13" s="95">
        <v>5</v>
      </c>
      <c r="B13" s="18" t="s">
        <v>68</v>
      </c>
      <c r="C13" s="17" t="s">
        <v>13</v>
      </c>
      <c r="D13" s="343" t="s">
        <v>116</v>
      </c>
      <c r="E13" s="106" t="s">
        <v>80</v>
      </c>
      <c r="F13" s="171" t="s">
        <v>115</v>
      </c>
      <c r="G13" s="28">
        <v>43830</v>
      </c>
      <c r="H13" s="26">
        <v>44196</v>
      </c>
      <c r="I13" s="60">
        <v>44227</v>
      </c>
      <c r="J13" s="70">
        <v>33700000</v>
      </c>
      <c r="K13" s="133">
        <v>4930</v>
      </c>
      <c r="L13" s="188">
        <f t="shared" si="0"/>
        <v>841</v>
      </c>
      <c r="M13" s="19">
        <v>1363</v>
      </c>
      <c r="N13" s="19"/>
      <c r="O13" s="19"/>
      <c r="P13" s="19">
        <v>1363</v>
      </c>
      <c r="Q13" s="19"/>
      <c r="R13" s="19">
        <v>1363</v>
      </c>
      <c r="S13" s="19"/>
      <c r="T13" s="19"/>
      <c r="U13" s="19"/>
      <c r="V13" s="19"/>
      <c r="W13" s="261"/>
      <c r="X13" s="19"/>
      <c r="Y13" s="118"/>
    </row>
    <row r="14" spans="1:25" s="119" customFormat="1" ht="41.25" customHeight="1">
      <c r="A14" s="95">
        <v>6</v>
      </c>
      <c r="B14" s="27" t="s">
        <v>35</v>
      </c>
      <c r="C14" s="17" t="s">
        <v>13</v>
      </c>
      <c r="D14" s="17" t="s">
        <v>117</v>
      </c>
      <c r="E14" s="106" t="s">
        <v>21</v>
      </c>
      <c r="F14" s="171" t="s">
        <v>118</v>
      </c>
      <c r="G14" s="28">
        <v>43830</v>
      </c>
      <c r="H14" s="26">
        <v>44196</v>
      </c>
      <c r="I14" s="60">
        <v>44227</v>
      </c>
      <c r="J14" s="70">
        <v>72415000</v>
      </c>
      <c r="K14" s="96">
        <v>300</v>
      </c>
      <c r="L14" s="188">
        <f t="shared" si="0"/>
        <v>150</v>
      </c>
      <c r="M14" s="19">
        <v>25</v>
      </c>
      <c r="N14" s="19">
        <v>25</v>
      </c>
      <c r="O14" s="19">
        <v>25</v>
      </c>
      <c r="P14" s="19">
        <v>25</v>
      </c>
      <c r="Q14" s="19">
        <v>25</v>
      </c>
      <c r="R14" s="19">
        <v>25</v>
      </c>
      <c r="S14" s="19"/>
      <c r="T14" s="19"/>
      <c r="U14" s="19"/>
      <c r="V14" s="19"/>
      <c r="W14" s="261"/>
      <c r="X14" s="19"/>
      <c r="Y14" s="118"/>
    </row>
    <row r="15" spans="1:25" s="119" customFormat="1" ht="41.25" customHeight="1">
      <c r="A15" s="95">
        <v>7</v>
      </c>
      <c r="B15" s="27" t="s">
        <v>26</v>
      </c>
      <c r="C15" s="17" t="s">
        <v>13</v>
      </c>
      <c r="D15" s="17" t="s">
        <v>119</v>
      </c>
      <c r="E15" s="106" t="s">
        <v>27</v>
      </c>
      <c r="F15" s="171" t="s">
        <v>121</v>
      </c>
      <c r="G15" s="28">
        <v>43836</v>
      </c>
      <c r="H15" s="26">
        <v>44196</v>
      </c>
      <c r="I15" s="60">
        <v>44227</v>
      </c>
      <c r="J15" s="70">
        <v>48312000</v>
      </c>
      <c r="K15" s="96">
        <v>1200</v>
      </c>
      <c r="L15" s="188">
        <f>K15-O15-R15-S15-T15-U15-V15-W15-X15</f>
        <v>600</v>
      </c>
      <c r="M15" s="19"/>
      <c r="N15" s="19"/>
      <c r="O15" s="19">
        <v>300</v>
      </c>
      <c r="P15" s="19"/>
      <c r="Q15" s="19"/>
      <c r="R15" s="19">
        <v>300</v>
      </c>
      <c r="S15" s="19"/>
      <c r="T15" s="19"/>
      <c r="U15" s="19"/>
      <c r="V15" s="19"/>
      <c r="W15" s="261"/>
      <c r="X15" s="19"/>
      <c r="Y15" s="118"/>
    </row>
    <row r="16" spans="1:25" s="119" customFormat="1" ht="41.25" customHeight="1">
      <c r="A16" s="95">
        <v>8</v>
      </c>
      <c r="B16" s="27" t="s">
        <v>22</v>
      </c>
      <c r="C16" s="17" t="s">
        <v>13</v>
      </c>
      <c r="D16" s="17" t="s">
        <v>120</v>
      </c>
      <c r="E16" s="18" t="s">
        <v>23</v>
      </c>
      <c r="F16" s="171" t="s">
        <v>129</v>
      </c>
      <c r="G16" s="28">
        <v>43836</v>
      </c>
      <c r="H16" s="26">
        <v>44196</v>
      </c>
      <c r="I16" s="60">
        <v>44227</v>
      </c>
      <c r="J16" s="70">
        <v>22210000</v>
      </c>
      <c r="K16" s="96">
        <v>414.4</v>
      </c>
      <c r="L16" s="188">
        <f>K16-O16-R16-S16-T16-U16-V16-W16-X16</f>
        <v>272.39999999999998</v>
      </c>
      <c r="M16" s="19"/>
      <c r="N16" s="19"/>
      <c r="O16" s="19">
        <v>95.9</v>
      </c>
      <c r="P16" s="19"/>
      <c r="Q16" s="19"/>
      <c r="R16" s="19">
        <v>46.1</v>
      </c>
      <c r="S16" s="19"/>
      <c r="T16" s="19"/>
      <c r="U16" s="19"/>
      <c r="V16" s="19"/>
      <c r="W16" s="261"/>
      <c r="X16" s="19"/>
      <c r="Y16" s="118"/>
    </row>
    <row r="17" spans="1:25" s="119" customFormat="1" ht="41.25" customHeight="1">
      <c r="A17" s="95">
        <v>9</v>
      </c>
      <c r="B17" s="18" t="s">
        <v>14</v>
      </c>
      <c r="C17" s="17" t="s">
        <v>13</v>
      </c>
      <c r="D17" s="343" t="s">
        <v>130</v>
      </c>
      <c r="E17" s="106" t="s">
        <v>25</v>
      </c>
      <c r="F17" s="171" t="s">
        <v>131</v>
      </c>
      <c r="G17" s="28">
        <v>43836</v>
      </c>
      <c r="H17" s="26">
        <v>44196</v>
      </c>
      <c r="I17" s="60">
        <v>44227</v>
      </c>
      <c r="J17" s="70">
        <v>92232000</v>
      </c>
      <c r="K17" s="133">
        <v>864</v>
      </c>
      <c r="L17" s="188">
        <f>K17-M17-N17-O17-P17-Q17-R17-S17-T17-U17-V17:V18-W17-X17</f>
        <v>432</v>
      </c>
      <c r="M17" s="19">
        <v>72</v>
      </c>
      <c r="N17" s="19">
        <v>72</v>
      </c>
      <c r="O17" s="19">
        <v>72</v>
      </c>
      <c r="P17" s="19">
        <v>72</v>
      </c>
      <c r="Q17" s="19">
        <v>72</v>
      </c>
      <c r="R17" s="19">
        <v>72</v>
      </c>
      <c r="S17" s="19"/>
      <c r="T17" s="19"/>
      <c r="U17" s="19"/>
      <c r="V17" s="19"/>
      <c r="W17" s="261"/>
      <c r="X17" s="19"/>
      <c r="Y17" s="118"/>
    </row>
    <row r="18" spans="1:25" s="282" customFormat="1" ht="41.25" customHeight="1">
      <c r="A18" s="271">
        <v>10</v>
      </c>
      <c r="B18" s="272" t="s">
        <v>60</v>
      </c>
      <c r="C18" s="273" t="s">
        <v>13</v>
      </c>
      <c r="D18" s="273" t="s">
        <v>132</v>
      </c>
      <c r="E18" s="274" t="s">
        <v>42</v>
      </c>
      <c r="F18" s="275" t="s">
        <v>133</v>
      </c>
      <c r="G18" s="276">
        <v>43836</v>
      </c>
      <c r="H18" s="277">
        <v>43850</v>
      </c>
      <c r="I18" s="278">
        <v>43861</v>
      </c>
      <c r="J18" s="279">
        <v>79822500</v>
      </c>
      <c r="K18" s="280">
        <v>800</v>
      </c>
      <c r="L18" s="281">
        <f>K18-M18</f>
        <v>0</v>
      </c>
      <c r="M18" s="261">
        <v>800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</row>
    <row r="19" spans="1:25" s="119" customFormat="1" ht="41.25" customHeight="1">
      <c r="A19" s="95">
        <v>11</v>
      </c>
      <c r="B19" s="27" t="s">
        <v>36</v>
      </c>
      <c r="C19" s="17" t="s">
        <v>13</v>
      </c>
      <c r="D19" s="17" t="s">
        <v>134</v>
      </c>
      <c r="E19" s="106" t="s">
        <v>42</v>
      </c>
      <c r="F19" s="171" t="s">
        <v>135</v>
      </c>
      <c r="G19" s="28">
        <v>43836</v>
      </c>
      <c r="H19" s="26">
        <v>43850</v>
      </c>
      <c r="I19" s="60">
        <v>43861</v>
      </c>
      <c r="J19" s="70">
        <v>92111260</v>
      </c>
      <c r="K19" s="96">
        <v>2000</v>
      </c>
      <c r="L19" s="188">
        <f>K19-M19</f>
        <v>0</v>
      </c>
      <c r="M19" s="19">
        <v>2000</v>
      </c>
      <c r="N19" s="19"/>
      <c r="O19" s="19"/>
      <c r="P19" s="19"/>
      <c r="Q19" s="19"/>
      <c r="R19" s="19"/>
      <c r="S19" s="19"/>
      <c r="T19" s="19"/>
      <c r="U19" s="19"/>
      <c r="V19" s="19"/>
      <c r="W19" s="261"/>
      <c r="X19" s="19"/>
      <c r="Y19" s="118"/>
    </row>
    <row r="20" spans="1:25" s="119" customFormat="1" ht="41.25" customHeight="1">
      <c r="A20" s="95">
        <v>12</v>
      </c>
      <c r="B20" s="18" t="s">
        <v>61</v>
      </c>
      <c r="C20" s="17" t="s">
        <v>13</v>
      </c>
      <c r="D20" s="17" t="s">
        <v>136</v>
      </c>
      <c r="E20" s="106" t="s">
        <v>59</v>
      </c>
      <c r="F20" s="171" t="s">
        <v>137</v>
      </c>
      <c r="G20" s="28">
        <v>43836</v>
      </c>
      <c r="H20" s="26">
        <v>43850</v>
      </c>
      <c r="I20" s="60">
        <v>43861</v>
      </c>
      <c r="J20" s="70">
        <v>2215000</v>
      </c>
      <c r="K20" s="96">
        <v>2500</v>
      </c>
      <c r="L20" s="188">
        <f t="shared" ref="L20" si="1">K20-M20-N20-O20-P20-Q20-R20-S20-T20-U20-V20-W20-X20-Y20</f>
        <v>0</v>
      </c>
      <c r="M20" s="19">
        <v>2500</v>
      </c>
      <c r="N20" s="19"/>
      <c r="O20" s="19"/>
      <c r="P20" s="19"/>
      <c r="Q20" s="19"/>
      <c r="R20" s="19"/>
      <c r="S20" s="19"/>
      <c r="T20" s="19"/>
      <c r="U20" s="19"/>
      <c r="V20" s="19"/>
      <c r="W20" s="261"/>
      <c r="X20" s="19"/>
      <c r="Y20" s="118"/>
    </row>
    <row r="21" spans="1:25" s="119" customFormat="1" ht="41.25" customHeight="1">
      <c r="A21" s="95">
        <v>13</v>
      </c>
      <c r="B21" s="179" t="s">
        <v>138</v>
      </c>
      <c r="C21" s="17" t="s">
        <v>13</v>
      </c>
      <c r="D21" s="17" t="s">
        <v>141</v>
      </c>
      <c r="E21" s="22" t="s">
        <v>139</v>
      </c>
      <c r="F21" s="171" t="s">
        <v>140</v>
      </c>
      <c r="G21" s="28">
        <v>43843</v>
      </c>
      <c r="H21" s="26">
        <v>44196</v>
      </c>
      <c r="I21" s="60">
        <v>44227</v>
      </c>
      <c r="J21" s="70">
        <v>72300000</v>
      </c>
      <c r="K21" s="74">
        <v>30000</v>
      </c>
      <c r="L21" s="188">
        <f>K21-M21-N21-O21-P21-Q21-R21-S21-T21-U21-V21-W21-X21</f>
        <v>28500</v>
      </c>
      <c r="M21" s="19">
        <v>250</v>
      </c>
      <c r="N21" s="19">
        <v>250</v>
      </c>
      <c r="O21" s="19">
        <v>250</v>
      </c>
      <c r="P21" s="19">
        <v>250</v>
      </c>
      <c r="Q21" s="19">
        <v>250</v>
      </c>
      <c r="R21" s="19">
        <v>250</v>
      </c>
      <c r="S21" s="19"/>
      <c r="T21" s="19"/>
      <c r="U21" s="19"/>
      <c r="V21" s="19"/>
      <c r="W21" s="261"/>
      <c r="X21" s="19"/>
      <c r="Y21" s="118"/>
    </row>
    <row r="22" spans="1:25" s="119" customFormat="1" ht="41.25" customHeight="1">
      <c r="A22" s="95">
        <v>14</v>
      </c>
      <c r="B22" s="27" t="s">
        <v>81</v>
      </c>
      <c r="C22" s="17" t="s">
        <v>13</v>
      </c>
      <c r="D22" s="17" t="s">
        <v>143</v>
      </c>
      <c r="E22" s="106" t="s">
        <v>49</v>
      </c>
      <c r="F22" s="171" t="s">
        <v>142</v>
      </c>
      <c r="G22" s="28">
        <v>43844</v>
      </c>
      <c r="H22" s="28">
        <v>43847</v>
      </c>
      <c r="I22" s="59">
        <v>44196</v>
      </c>
      <c r="J22" s="70">
        <v>50100000</v>
      </c>
      <c r="K22" s="74">
        <v>351</v>
      </c>
      <c r="L22" s="189">
        <f>K22-M22</f>
        <v>0</v>
      </c>
      <c r="M22" s="19">
        <v>351</v>
      </c>
      <c r="N22" s="19"/>
      <c r="O22" s="19"/>
      <c r="P22" s="19"/>
      <c r="Q22" s="19"/>
      <c r="R22" s="19"/>
      <c r="S22" s="19"/>
      <c r="T22" s="19"/>
      <c r="U22" s="19"/>
      <c r="V22" s="19"/>
      <c r="W22" s="261"/>
      <c r="X22" s="19"/>
      <c r="Y22" s="118"/>
    </row>
    <row r="23" spans="1:25" s="119" customFormat="1" ht="41.25" customHeight="1">
      <c r="A23" s="95">
        <v>15</v>
      </c>
      <c r="B23" s="18" t="s">
        <v>84</v>
      </c>
      <c r="C23" s="345" t="s">
        <v>13</v>
      </c>
      <c r="D23" s="345" t="s">
        <v>145</v>
      </c>
      <c r="E23" s="141" t="s">
        <v>85</v>
      </c>
      <c r="F23" s="359" t="s">
        <v>144</v>
      </c>
      <c r="G23" s="340">
        <v>43850</v>
      </c>
      <c r="H23" s="340">
        <v>43891</v>
      </c>
      <c r="I23" s="63">
        <v>44196</v>
      </c>
      <c r="J23" s="70">
        <v>79340000</v>
      </c>
      <c r="K23" s="97">
        <v>300</v>
      </c>
      <c r="L23" s="190">
        <f>K23-N23</f>
        <v>0</v>
      </c>
      <c r="M23" s="19"/>
      <c r="N23" s="19">
        <v>300</v>
      </c>
      <c r="O23" s="19"/>
      <c r="P23" s="19"/>
      <c r="Q23" s="19"/>
      <c r="R23" s="19"/>
      <c r="S23" s="19"/>
      <c r="T23" s="19"/>
      <c r="U23" s="19"/>
      <c r="V23" s="19"/>
      <c r="W23" s="261"/>
      <c r="X23" s="19"/>
      <c r="Y23" s="118"/>
    </row>
    <row r="24" spans="1:25" s="119" customFormat="1" ht="41.25" customHeight="1">
      <c r="A24" s="95">
        <v>16</v>
      </c>
      <c r="B24" s="27" t="s">
        <v>19</v>
      </c>
      <c r="C24" s="17" t="s">
        <v>13</v>
      </c>
      <c r="D24" s="17" t="s">
        <v>147</v>
      </c>
      <c r="E24" s="106" t="s">
        <v>34</v>
      </c>
      <c r="F24" s="171" t="s">
        <v>146</v>
      </c>
      <c r="G24" s="28">
        <v>43851</v>
      </c>
      <c r="H24" s="26">
        <v>44196</v>
      </c>
      <c r="I24" s="60">
        <v>44227</v>
      </c>
      <c r="J24" s="70">
        <v>79340000</v>
      </c>
      <c r="K24" s="74">
        <v>3000</v>
      </c>
      <c r="L24" s="189">
        <f>K24-M24-N24-O24-P24-Q24-R24-S24-T24-U24-V24-W24-X24</f>
        <v>1500</v>
      </c>
      <c r="M24" s="19">
        <v>250</v>
      </c>
      <c r="N24" s="19">
        <v>250</v>
      </c>
      <c r="O24" s="19">
        <v>250</v>
      </c>
      <c r="P24" s="19">
        <v>250</v>
      </c>
      <c r="Q24" s="19">
        <v>250</v>
      </c>
      <c r="R24" s="19">
        <v>250</v>
      </c>
      <c r="S24" s="19"/>
      <c r="T24" s="19"/>
      <c r="U24" s="19"/>
      <c r="V24" s="19"/>
      <c r="W24" s="261"/>
      <c r="X24" s="19"/>
      <c r="Y24" s="118"/>
    </row>
    <row r="25" spans="1:25" s="119" customFormat="1" ht="41.25" customHeight="1">
      <c r="A25" s="95">
        <v>17</v>
      </c>
      <c r="B25" s="149" t="s">
        <v>89</v>
      </c>
      <c r="C25" s="17" t="s">
        <v>13</v>
      </c>
      <c r="D25" s="17" t="s">
        <v>149</v>
      </c>
      <c r="E25" s="21" t="s">
        <v>88</v>
      </c>
      <c r="F25" s="171" t="s">
        <v>148</v>
      </c>
      <c r="G25" s="28">
        <v>43852</v>
      </c>
      <c r="H25" s="28">
        <v>43871</v>
      </c>
      <c r="I25" s="28">
        <v>44196</v>
      </c>
      <c r="J25" s="70">
        <v>32500000</v>
      </c>
      <c r="K25" s="74">
        <v>399</v>
      </c>
      <c r="L25" s="190">
        <f>K25-N25</f>
        <v>0</v>
      </c>
      <c r="M25" s="354"/>
      <c r="N25" s="19">
        <v>399</v>
      </c>
      <c r="O25" s="19"/>
      <c r="P25" s="19"/>
      <c r="Q25" s="19"/>
      <c r="R25" s="19"/>
      <c r="S25" s="19"/>
      <c r="T25" s="19"/>
      <c r="U25" s="19"/>
      <c r="V25" s="19"/>
      <c r="W25" s="261"/>
      <c r="X25" s="19"/>
      <c r="Y25" s="118"/>
    </row>
    <row r="26" spans="1:25" s="119" customFormat="1" ht="41.25" customHeight="1">
      <c r="A26" s="95">
        <v>18</v>
      </c>
      <c r="B26" s="27" t="s">
        <v>78</v>
      </c>
      <c r="C26" s="17" t="s">
        <v>13</v>
      </c>
      <c r="D26" s="17" t="s">
        <v>151</v>
      </c>
      <c r="E26" s="106" t="s">
        <v>87</v>
      </c>
      <c r="F26" s="171" t="s">
        <v>150</v>
      </c>
      <c r="G26" s="28">
        <v>43852</v>
      </c>
      <c r="H26" s="28">
        <v>43862</v>
      </c>
      <c r="I26" s="61">
        <v>43952</v>
      </c>
      <c r="J26" s="70">
        <v>32500000</v>
      </c>
      <c r="K26" s="74">
        <v>69.989999999999995</v>
      </c>
      <c r="L26" s="190">
        <f>K26-N26</f>
        <v>0</v>
      </c>
      <c r="M26" s="354"/>
      <c r="N26" s="19">
        <v>69.989999999999995</v>
      </c>
      <c r="O26" s="19"/>
      <c r="P26" s="19"/>
      <c r="Q26" s="19"/>
      <c r="R26" s="19"/>
      <c r="S26" s="19"/>
      <c r="T26" s="19"/>
      <c r="U26" s="19"/>
      <c r="V26" s="19"/>
      <c r="W26" s="261"/>
      <c r="X26" s="19"/>
      <c r="Y26" s="118"/>
    </row>
    <row r="27" spans="1:25" s="119" customFormat="1" ht="41.25" customHeight="1">
      <c r="A27" s="95">
        <v>19</v>
      </c>
      <c r="B27" s="149" t="s">
        <v>98</v>
      </c>
      <c r="C27" s="17" t="s">
        <v>13</v>
      </c>
      <c r="D27" s="17" t="s">
        <v>152</v>
      </c>
      <c r="E27" s="21" t="s">
        <v>88</v>
      </c>
      <c r="F27" s="171" t="s">
        <v>153</v>
      </c>
      <c r="G27" s="28">
        <v>43857</v>
      </c>
      <c r="H27" s="28">
        <v>43861</v>
      </c>
      <c r="I27" s="28">
        <v>43952</v>
      </c>
      <c r="J27" s="70">
        <v>50300000</v>
      </c>
      <c r="K27" s="180">
        <v>175</v>
      </c>
      <c r="L27" s="190">
        <f>K27-N27</f>
        <v>0</v>
      </c>
      <c r="M27" s="354"/>
      <c r="N27" s="19">
        <v>175</v>
      </c>
      <c r="O27" s="19"/>
      <c r="P27" s="19"/>
      <c r="Q27" s="19"/>
      <c r="R27" s="19"/>
      <c r="S27" s="19"/>
      <c r="T27" s="19"/>
      <c r="U27" s="19"/>
      <c r="V27" s="19"/>
      <c r="W27" s="261"/>
      <c r="X27" s="19"/>
      <c r="Y27" s="118"/>
    </row>
    <row r="28" spans="1:25" s="119" customFormat="1" ht="22.5" customHeight="1">
      <c r="A28" s="565">
        <v>20</v>
      </c>
      <c r="B28" s="529" t="s">
        <v>154</v>
      </c>
      <c r="C28" s="516" t="s">
        <v>13</v>
      </c>
      <c r="D28" s="516" t="s">
        <v>155</v>
      </c>
      <c r="E28" s="518" t="s">
        <v>74</v>
      </c>
      <c r="F28" s="567" t="s">
        <v>156</v>
      </c>
      <c r="G28" s="527">
        <v>43859</v>
      </c>
      <c r="H28" s="527">
        <v>43861</v>
      </c>
      <c r="I28" s="527">
        <v>43952</v>
      </c>
      <c r="J28" s="70">
        <v>22800000</v>
      </c>
      <c r="K28" s="97">
        <v>151.6</v>
      </c>
      <c r="L28" s="615">
        <f>K28+K29-N28</f>
        <v>0</v>
      </c>
      <c r="M28" s="613"/>
      <c r="N28" s="613">
        <v>231.6</v>
      </c>
      <c r="O28" s="19"/>
      <c r="P28" s="19"/>
      <c r="Q28" s="19"/>
      <c r="R28" s="19"/>
      <c r="S28" s="19"/>
      <c r="T28" s="19"/>
      <c r="U28" s="19"/>
      <c r="V28" s="19"/>
      <c r="W28" s="261"/>
      <c r="X28" s="19"/>
      <c r="Y28" s="118"/>
    </row>
    <row r="29" spans="1:25" s="119" customFormat="1" ht="22.5" customHeight="1">
      <c r="A29" s="566"/>
      <c r="B29" s="530"/>
      <c r="C29" s="517"/>
      <c r="D29" s="517"/>
      <c r="E29" s="519"/>
      <c r="F29" s="568"/>
      <c r="G29" s="528"/>
      <c r="H29" s="528"/>
      <c r="I29" s="528"/>
      <c r="J29" s="70">
        <v>32500000</v>
      </c>
      <c r="K29" s="97">
        <v>80</v>
      </c>
      <c r="L29" s="616"/>
      <c r="M29" s="614"/>
      <c r="N29" s="614"/>
      <c r="O29" s="19"/>
      <c r="P29" s="19"/>
      <c r="Q29" s="19"/>
      <c r="R29" s="19"/>
      <c r="S29" s="19"/>
      <c r="T29" s="19"/>
      <c r="U29" s="19"/>
      <c r="V29" s="19"/>
      <c r="W29" s="261"/>
      <c r="X29" s="19"/>
      <c r="Y29" s="118"/>
    </row>
    <row r="30" spans="1:25" s="119" customFormat="1" ht="37.5" customHeight="1">
      <c r="A30" s="361">
        <v>21</v>
      </c>
      <c r="B30" s="134" t="s">
        <v>68</v>
      </c>
      <c r="C30" s="344" t="s">
        <v>13</v>
      </c>
      <c r="D30" s="344" t="s">
        <v>157</v>
      </c>
      <c r="E30" s="140" t="s">
        <v>69</v>
      </c>
      <c r="F30" s="358" t="s">
        <v>158</v>
      </c>
      <c r="G30" s="339">
        <v>43859</v>
      </c>
      <c r="H30" s="339">
        <v>44190</v>
      </c>
      <c r="I30" s="135">
        <v>44227</v>
      </c>
      <c r="J30" s="70">
        <v>39800000</v>
      </c>
      <c r="K30" s="96">
        <v>2000</v>
      </c>
      <c r="L30" s="252">
        <f>K30-N30-P30-Q30-R30-S30-T30-U30-V30-W30-X30</f>
        <v>495</v>
      </c>
      <c r="M30" s="354"/>
      <c r="N30" s="354">
        <v>850</v>
      </c>
      <c r="O30" s="19"/>
      <c r="P30" s="19">
        <v>655</v>
      </c>
      <c r="Q30" s="19"/>
      <c r="R30" s="19"/>
      <c r="S30" s="19"/>
      <c r="T30" s="19"/>
      <c r="U30" s="19"/>
      <c r="V30" s="19"/>
      <c r="W30" s="261"/>
      <c r="X30" s="19"/>
      <c r="Y30" s="118"/>
    </row>
    <row r="31" spans="1:25" s="119" customFormat="1" ht="37.5" customHeight="1">
      <c r="A31" s="361">
        <v>22</v>
      </c>
      <c r="B31" s="149" t="s">
        <v>98</v>
      </c>
      <c r="C31" s="17" t="s">
        <v>13</v>
      </c>
      <c r="D31" s="17" t="s">
        <v>160</v>
      </c>
      <c r="E31" s="21" t="s">
        <v>88</v>
      </c>
      <c r="F31" s="171" t="s">
        <v>159</v>
      </c>
      <c r="G31" s="28">
        <v>43859</v>
      </c>
      <c r="H31" s="28">
        <v>43866</v>
      </c>
      <c r="I31" s="28">
        <v>43952</v>
      </c>
      <c r="J31" s="70">
        <v>50300000</v>
      </c>
      <c r="K31" s="74">
        <v>230</v>
      </c>
      <c r="L31" s="190">
        <f>K31-N31</f>
        <v>0</v>
      </c>
      <c r="M31" s="354"/>
      <c r="N31" s="354">
        <v>230</v>
      </c>
      <c r="O31" s="19"/>
      <c r="P31" s="19"/>
      <c r="Q31" s="19"/>
      <c r="R31" s="19"/>
      <c r="S31" s="19"/>
      <c r="T31" s="19"/>
      <c r="U31" s="19"/>
      <c r="V31" s="19"/>
      <c r="W31" s="261"/>
      <c r="X31" s="19"/>
      <c r="Y31" s="118"/>
    </row>
    <row r="32" spans="1:25" s="282" customFormat="1" ht="37.5" customHeight="1">
      <c r="A32" s="285">
        <v>23</v>
      </c>
      <c r="B32" s="286" t="s">
        <v>65</v>
      </c>
      <c r="C32" s="273" t="s">
        <v>13</v>
      </c>
      <c r="D32" s="287" t="s">
        <v>162</v>
      </c>
      <c r="E32" s="287" t="s">
        <v>91</v>
      </c>
      <c r="F32" s="275" t="s">
        <v>161</v>
      </c>
      <c r="G32" s="288">
        <v>43861</v>
      </c>
      <c r="H32" s="288">
        <v>43864</v>
      </c>
      <c r="I32" s="289">
        <v>43952</v>
      </c>
      <c r="J32" s="279">
        <v>3100000</v>
      </c>
      <c r="K32" s="290">
        <v>50</v>
      </c>
      <c r="L32" s="261">
        <f>K32-N32</f>
        <v>0</v>
      </c>
      <c r="M32" s="266"/>
      <c r="N32" s="266">
        <v>50</v>
      </c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</row>
    <row r="33" spans="1:25" s="119" customFormat="1" ht="37.5" customHeight="1">
      <c r="A33" s="361">
        <v>24</v>
      </c>
      <c r="B33" s="136" t="s">
        <v>82</v>
      </c>
      <c r="C33" s="17" t="s">
        <v>13</v>
      </c>
      <c r="D33" s="346" t="s">
        <v>163</v>
      </c>
      <c r="E33" s="347" t="s">
        <v>83</v>
      </c>
      <c r="F33" s="348"/>
      <c r="G33" s="349">
        <v>43864</v>
      </c>
      <c r="H33" s="349"/>
      <c r="I33" s="137"/>
      <c r="J33" s="138">
        <v>15800000</v>
      </c>
      <c r="K33" s="139">
        <v>50</v>
      </c>
      <c r="L33" s="189">
        <f>K33-N33</f>
        <v>0</v>
      </c>
      <c r="M33" s="354"/>
      <c r="N33" s="354">
        <v>50</v>
      </c>
      <c r="O33" s="19"/>
      <c r="P33" s="19"/>
      <c r="Q33" s="19"/>
      <c r="R33" s="19"/>
      <c r="S33" s="19"/>
      <c r="T33" s="19"/>
      <c r="U33" s="19"/>
      <c r="V33" s="19"/>
      <c r="W33" s="261"/>
      <c r="X33" s="19"/>
      <c r="Y33" s="118"/>
    </row>
    <row r="34" spans="1:25" s="119" customFormat="1" ht="23.25" customHeight="1">
      <c r="A34" s="621">
        <v>25</v>
      </c>
      <c r="B34" s="582" t="s">
        <v>28</v>
      </c>
      <c r="C34" s="584" t="s">
        <v>13</v>
      </c>
      <c r="D34" s="584" t="s">
        <v>164</v>
      </c>
      <c r="E34" s="586" t="s">
        <v>63</v>
      </c>
      <c r="F34" s="588"/>
      <c r="G34" s="590">
        <v>43860</v>
      </c>
      <c r="H34" s="349"/>
      <c r="I34" s="349"/>
      <c r="J34" s="138">
        <v>41100000</v>
      </c>
      <c r="K34" s="139">
        <v>120</v>
      </c>
      <c r="L34" s="615">
        <f>K34+K35-N34</f>
        <v>0</v>
      </c>
      <c r="M34" s="613"/>
      <c r="N34" s="613">
        <v>276</v>
      </c>
      <c r="O34" s="19"/>
      <c r="P34" s="19"/>
      <c r="Q34" s="19"/>
      <c r="R34" s="19"/>
      <c r="S34" s="19"/>
      <c r="T34" s="19"/>
      <c r="U34" s="19"/>
      <c r="V34" s="19"/>
      <c r="W34" s="261"/>
      <c r="X34" s="19"/>
      <c r="Y34" s="118"/>
    </row>
    <row r="35" spans="1:25" s="119" customFormat="1" ht="28.5" customHeight="1">
      <c r="A35" s="622"/>
      <c r="B35" s="583"/>
      <c r="C35" s="585"/>
      <c r="D35" s="585"/>
      <c r="E35" s="587"/>
      <c r="F35" s="589"/>
      <c r="G35" s="591"/>
      <c r="H35" s="350"/>
      <c r="I35" s="350"/>
      <c r="J35" s="138">
        <v>15900000</v>
      </c>
      <c r="K35" s="139">
        <v>156</v>
      </c>
      <c r="L35" s="616"/>
      <c r="M35" s="614"/>
      <c r="N35" s="614"/>
      <c r="O35" s="19"/>
      <c r="P35" s="19"/>
      <c r="Q35" s="19"/>
      <c r="R35" s="19"/>
      <c r="S35" s="19"/>
      <c r="T35" s="19"/>
      <c r="U35" s="19"/>
      <c r="V35" s="19"/>
      <c r="W35" s="261"/>
      <c r="X35" s="19"/>
      <c r="Y35" s="118"/>
    </row>
    <row r="36" spans="1:25" s="119" customFormat="1" ht="28.5" customHeight="1">
      <c r="A36" s="362">
        <v>26</v>
      </c>
      <c r="B36" s="27" t="s">
        <v>28</v>
      </c>
      <c r="C36" s="17" t="s">
        <v>13</v>
      </c>
      <c r="D36" s="17" t="s">
        <v>166</v>
      </c>
      <c r="E36" s="106" t="s">
        <v>64</v>
      </c>
      <c r="F36" s="171" t="s">
        <v>165</v>
      </c>
      <c r="G36" s="28">
        <v>43866</v>
      </c>
      <c r="H36" s="28">
        <v>43868</v>
      </c>
      <c r="I36" s="61">
        <v>43952</v>
      </c>
      <c r="J36" s="70">
        <v>15800000</v>
      </c>
      <c r="K36" s="96">
        <v>160.94999999999999</v>
      </c>
      <c r="L36" s="189">
        <f>K36-N36</f>
        <v>0</v>
      </c>
      <c r="M36" s="354"/>
      <c r="N36" s="354">
        <v>160.94999999999999</v>
      </c>
      <c r="O36" s="19"/>
      <c r="P36" s="19"/>
      <c r="Q36" s="19"/>
      <c r="R36" s="19"/>
      <c r="S36" s="19"/>
      <c r="T36" s="19"/>
      <c r="U36" s="19"/>
      <c r="V36" s="19"/>
      <c r="W36" s="261"/>
      <c r="X36" s="19"/>
      <c r="Y36" s="118"/>
    </row>
    <row r="37" spans="1:25" s="119" customFormat="1" ht="28.5" customHeight="1">
      <c r="A37" s="362">
        <v>27</v>
      </c>
      <c r="B37" s="149" t="s">
        <v>98</v>
      </c>
      <c r="C37" s="17" t="s">
        <v>13</v>
      </c>
      <c r="D37" s="17" t="s">
        <v>169</v>
      </c>
      <c r="E37" s="21" t="s">
        <v>88</v>
      </c>
      <c r="F37" s="171" t="s">
        <v>167</v>
      </c>
      <c r="G37" s="28">
        <v>43874</v>
      </c>
      <c r="H37" s="28">
        <v>43881</v>
      </c>
      <c r="I37" s="28">
        <v>43952</v>
      </c>
      <c r="J37" s="70">
        <v>50300000</v>
      </c>
      <c r="K37" s="202">
        <v>70</v>
      </c>
      <c r="L37" s="189">
        <f>K37-N37</f>
        <v>0</v>
      </c>
      <c r="M37" s="354"/>
      <c r="N37" s="354">
        <v>70</v>
      </c>
      <c r="O37" s="19"/>
      <c r="P37" s="19"/>
      <c r="Q37" s="19"/>
      <c r="R37" s="19"/>
      <c r="S37" s="19"/>
      <c r="T37" s="19"/>
      <c r="U37" s="19"/>
      <c r="V37" s="19"/>
      <c r="W37" s="261"/>
      <c r="X37" s="19"/>
      <c r="Y37" s="118"/>
    </row>
    <row r="38" spans="1:25" s="119" customFormat="1" ht="28.5" customHeight="1">
      <c r="A38" s="362">
        <v>28</v>
      </c>
      <c r="B38" s="27" t="s">
        <v>168</v>
      </c>
      <c r="C38" s="17" t="s">
        <v>13</v>
      </c>
      <c r="D38" s="17" t="s">
        <v>170</v>
      </c>
      <c r="E38" s="106" t="s">
        <v>90</v>
      </c>
      <c r="F38" s="171" t="s">
        <v>171</v>
      </c>
      <c r="G38" s="28">
        <v>43878</v>
      </c>
      <c r="H38" s="28">
        <v>43882</v>
      </c>
      <c r="I38" s="61">
        <v>43952</v>
      </c>
      <c r="J38" s="70">
        <v>79200000</v>
      </c>
      <c r="K38" s="202">
        <v>80</v>
      </c>
      <c r="L38" s="189">
        <f>K38-N38</f>
        <v>0</v>
      </c>
      <c r="M38" s="354"/>
      <c r="N38" s="354">
        <v>80</v>
      </c>
      <c r="O38" s="19"/>
      <c r="P38" s="19"/>
      <c r="Q38" s="19"/>
      <c r="R38" s="19"/>
      <c r="S38" s="19"/>
      <c r="T38" s="19"/>
      <c r="U38" s="19"/>
      <c r="V38" s="19"/>
      <c r="W38" s="261"/>
      <c r="X38" s="19"/>
      <c r="Y38" s="118"/>
    </row>
    <row r="39" spans="1:25" s="119" customFormat="1" ht="37.5" customHeight="1">
      <c r="A39" s="361">
        <v>29</v>
      </c>
      <c r="B39" s="38" t="s">
        <v>79</v>
      </c>
      <c r="C39" s="345" t="s">
        <v>13</v>
      </c>
      <c r="D39" s="345" t="s">
        <v>173</v>
      </c>
      <c r="E39" s="141" t="s">
        <v>70</v>
      </c>
      <c r="F39" s="171" t="s">
        <v>172</v>
      </c>
      <c r="G39" s="340">
        <v>43879</v>
      </c>
      <c r="H39" s="340">
        <v>43881</v>
      </c>
      <c r="I39" s="63">
        <v>43952</v>
      </c>
      <c r="J39" s="70">
        <v>39298700</v>
      </c>
      <c r="K39" s="74">
        <v>41</v>
      </c>
      <c r="L39" s="189">
        <f>K39-N39</f>
        <v>0</v>
      </c>
      <c r="M39" s="354"/>
      <c r="N39" s="354">
        <v>41</v>
      </c>
      <c r="O39" s="19"/>
      <c r="P39" s="19"/>
      <c r="Q39" s="19"/>
      <c r="R39" s="19"/>
      <c r="S39" s="19"/>
      <c r="T39" s="19"/>
      <c r="U39" s="19"/>
      <c r="V39" s="19"/>
      <c r="W39" s="261"/>
      <c r="X39" s="19"/>
      <c r="Y39" s="118"/>
    </row>
    <row r="40" spans="1:25" s="119" customFormat="1" ht="21.75" customHeight="1">
      <c r="A40" s="565">
        <v>30</v>
      </c>
      <c r="B40" s="582" t="s">
        <v>28</v>
      </c>
      <c r="C40" s="584" t="s">
        <v>13</v>
      </c>
      <c r="D40" s="584" t="s">
        <v>174</v>
      </c>
      <c r="E40" s="586" t="s">
        <v>63</v>
      </c>
      <c r="F40" s="588"/>
      <c r="G40" s="590">
        <v>43882</v>
      </c>
      <c r="H40" s="349"/>
      <c r="I40" s="349"/>
      <c r="J40" s="138">
        <v>41100000</v>
      </c>
      <c r="K40" s="139">
        <v>120</v>
      </c>
      <c r="L40" s="615">
        <f>K40+K41-N40</f>
        <v>0</v>
      </c>
      <c r="M40" s="354"/>
      <c r="N40" s="613">
        <v>276</v>
      </c>
      <c r="O40" s="19"/>
      <c r="P40" s="19"/>
      <c r="Q40" s="19"/>
      <c r="R40" s="19"/>
      <c r="S40" s="19"/>
      <c r="T40" s="19"/>
      <c r="U40" s="19"/>
      <c r="V40" s="19"/>
      <c r="W40" s="261"/>
      <c r="X40" s="19"/>
      <c r="Y40" s="118"/>
    </row>
    <row r="41" spans="1:25" s="119" customFormat="1" ht="23.25" customHeight="1">
      <c r="A41" s="566"/>
      <c r="B41" s="583"/>
      <c r="C41" s="585"/>
      <c r="D41" s="585"/>
      <c r="E41" s="587"/>
      <c r="F41" s="589"/>
      <c r="G41" s="591"/>
      <c r="H41" s="350"/>
      <c r="I41" s="350"/>
      <c r="J41" s="138">
        <v>15900000</v>
      </c>
      <c r="K41" s="139">
        <v>156</v>
      </c>
      <c r="L41" s="616"/>
      <c r="M41" s="354"/>
      <c r="N41" s="614"/>
      <c r="O41" s="19"/>
      <c r="P41" s="19"/>
      <c r="Q41" s="19"/>
      <c r="R41" s="19"/>
      <c r="S41" s="19"/>
      <c r="T41" s="19"/>
      <c r="U41" s="19"/>
      <c r="V41" s="19"/>
      <c r="W41" s="261"/>
      <c r="X41" s="19"/>
      <c r="Y41" s="118"/>
    </row>
    <row r="42" spans="1:25" s="119" customFormat="1" ht="39" customHeight="1">
      <c r="A42" s="343">
        <v>31</v>
      </c>
      <c r="B42" s="38" t="s">
        <v>79</v>
      </c>
      <c r="C42" s="345" t="s">
        <v>13</v>
      </c>
      <c r="D42" s="345" t="s">
        <v>176</v>
      </c>
      <c r="E42" s="141" t="s">
        <v>70</v>
      </c>
      <c r="F42" s="171" t="s">
        <v>175</v>
      </c>
      <c r="G42" s="340">
        <v>43900</v>
      </c>
      <c r="H42" s="340">
        <v>43901</v>
      </c>
      <c r="I42" s="63">
        <v>43922</v>
      </c>
      <c r="J42" s="70">
        <v>39298700</v>
      </c>
      <c r="K42" s="74">
        <v>41</v>
      </c>
      <c r="L42" s="190">
        <f>K42-O42</f>
        <v>0</v>
      </c>
      <c r="M42" s="354"/>
      <c r="N42" s="354"/>
      <c r="O42" s="19">
        <v>41</v>
      </c>
      <c r="P42" s="19"/>
      <c r="Q42" s="19"/>
      <c r="R42" s="19"/>
      <c r="S42" s="19"/>
      <c r="T42" s="19"/>
      <c r="U42" s="19"/>
      <c r="V42" s="19"/>
      <c r="W42" s="261"/>
      <c r="X42" s="19"/>
      <c r="Y42" s="118"/>
    </row>
    <row r="43" spans="1:25" s="119" customFormat="1" ht="39" customHeight="1">
      <c r="A43" s="343">
        <v>32</v>
      </c>
      <c r="B43" s="27" t="s">
        <v>81</v>
      </c>
      <c r="C43" s="17" t="s">
        <v>13</v>
      </c>
      <c r="D43" s="17" t="s">
        <v>178</v>
      </c>
      <c r="E43" s="106" t="s">
        <v>49</v>
      </c>
      <c r="F43" s="171" t="s">
        <v>177</v>
      </c>
      <c r="G43" s="28">
        <v>43901</v>
      </c>
      <c r="H43" s="28">
        <v>43910</v>
      </c>
      <c r="I43" s="59">
        <v>43952</v>
      </c>
      <c r="J43" s="70">
        <v>50100000</v>
      </c>
      <c r="K43" s="74">
        <v>644</v>
      </c>
      <c r="L43" s="190">
        <f>K43-O43</f>
        <v>0</v>
      </c>
      <c r="M43" s="354"/>
      <c r="N43" s="354"/>
      <c r="O43" s="19">
        <v>644</v>
      </c>
      <c r="P43" s="19"/>
      <c r="Q43" s="19"/>
      <c r="R43" s="19"/>
      <c r="S43" s="19"/>
      <c r="T43" s="19"/>
      <c r="U43" s="19"/>
      <c r="V43" s="19"/>
      <c r="W43" s="261"/>
      <c r="X43" s="19"/>
      <c r="Y43" s="118"/>
    </row>
    <row r="44" spans="1:25" s="119" customFormat="1" ht="39" customHeight="1">
      <c r="A44" s="343">
        <v>33</v>
      </c>
      <c r="B44" s="27" t="s">
        <v>179</v>
      </c>
      <c r="C44" s="17" t="s">
        <v>13</v>
      </c>
      <c r="D44" s="17" t="s">
        <v>182</v>
      </c>
      <c r="E44" s="106" t="s">
        <v>180</v>
      </c>
      <c r="F44" s="171" t="s">
        <v>181</v>
      </c>
      <c r="G44" s="28">
        <v>43906</v>
      </c>
      <c r="H44" s="28">
        <v>43908</v>
      </c>
      <c r="I44" s="59">
        <v>43952</v>
      </c>
      <c r="J44" s="70">
        <v>33600000</v>
      </c>
      <c r="K44" s="74">
        <v>1390</v>
      </c>
      <c r="L44" s="190">
        <f>K44-O44</f>
        <v>0</v>
      </c>
      <c r="M44" s="354"/>
      <c r="N44" s="354"/>
      <c r="O44" s="19">
        <v>1390</v>
      </c>
      <c r="P44" s="19"/>
      <c r="Q44" s="19"/>
      <c r="R44" s="19"/>
      <c r="S44" s="19"/>
      <c r="T44" s="19"/>
      <c r="U44" s="19"/>
      <c r="V44" s="19"/>
      <c r="W44" s="261"/>
      <c r="X44" s="19"/>
      <c r="Y44" s="118"/>
    </row>
    <row r="45" spans="1:25" s="119" customFormat="1" ht="24" customHeight="1">
      <c r="A45" s="343">
        <v>34</v>
      </c>
      <c r="B45" s="27" t="s">
        <v>179</v>
      </c>
      <c r="C45" s="516" t="s">
        <v>13</v>
      </c>
      <c r="D45" s="516" t="s">
        <v>186</v>
      </c>
      <c r="E45" s="518" t="s">
        <v>184</v>
      </c>
      <c r="F45" s="567" t="s">
        <v>185</v>
      </c>
      <c r="G45" s="527">
        <v>43906</v>
      </c>
      <c r="H45" s="527">
        <v>43908</v>
      </c>
      <c r="I45" s="553">
        <v>43952</v>
      </c>
      <c r="J45" s="70">
        <v>33600000</v>
      </c>
      <c r="K45" s="74">
        <v>450</v>
      </c>
      <c r="L45" s="619">
        <f>K45+K46-O45</f>
        <v>0</v>
      </c>
      <c r="M45" s="613"/>
      <c r="N45" s="613"/>
      <c r="O45" s="613">
        <v>650</v>
      </c>
      <c r="P45" s="19"/>
      <c r="Q45" s="19"/>
      <c r="R45" s="19"/>
      <c r="S45" s="19"/>
      <c r="T45" s="19"/>
      <c r="U45" s="19"/>
      <c r="V45" s="19"/>
      <c r="W45" s="261"/>
      <c r="X45" s="19"/>
      <c r="Y45" s="118"/>
    </row>
    <row r="46" spans="1:25" s="119" customFormat="1" ht="23.25" customHeight="1">
      <c r="A46" s="343">
        <v>35</v>
      </c>
      <c r="B46" s="27" t="s">
        <v>183</v>
      </c>
      <c r="C46" s="517"/>
      <c r="D46" s="517"/>
      <c r="E46" s="519"/>
      <c r="F46" s="568"/>
      <c r="G46" s="528"/>
      <c r="H46" s="528"/>
      <c r="I46" s="554"/>
      <c r="J46" s="70">
        <v>33100000</v>
      </c>
      <c r="K46" s="74">
        <v>200</v>
      </c>
      <c r="L46" s="620"/>
      <c r="M46" s="614"/>
      <c r="N46" s="614"/>
      <c r="O46" s="614"/>
      <c r="P46" s="19"/>
      <c r="Q46" s="19"/>
      <c r="R46" s="19"/>
      <c r="S46" s="19"/>
      <c r="T46" s="19"/>
      <c r="U46" s="19"/>
      <c r="V46" s="19"/>
      <c r="W46" s="261"/>
      <c r="X46" s="19"/>
      <c r="Y46" s="118"/>
    </row>
    <row r="47" spans="1:25" s="119" customFormat="1" ht="30" customHeight="1">
      <c r="A47" s="343">
        <v>36</v>
      </c>
      <c r="B47" s="38" t="s">
        <v>189</v>
      </c>
      <c r="C47" s="345" t="s">
        <v>13</v>
      </c>
      <c r="D47" s="345" t="s">
        <v>187</v>
      </c>
      <c r="E47" s="141" t="s">
        <v>70</v>
      </c>
      <c r="F47" s="171" t="s">
        <v>188</v>
      </c>
      <c r="G47" s="340">
        <v>43908</v>
      </c>
      <c r="H47" s="340">
        <v>43910</v>
      </c>
      <c r="I47" s="63">
        <v>43952</v>
      </c>
      <c r="J47" s="70">
        <v>22150000</v>
      </c>
      <c r="K47" s="74">
        <v>1000</v>
      </c>
      <c r="L47" s="190">
        <f>K47-P47</f>
        <v>0</v>
      </c>
      <c r="M47" s="354"/>
      <c r="N47" s="354"/>
      <c r="O47" s="354"/>
      <c r="P47" s="19">
        <v>1000</v>
      </c>
      <c r="Q47" s="19"/>
      <c r="R47" s="19"/>
      <c r="S47" s="19"/>
      <c r="T47" s="19"/>
      <c r="U47" s="19"/>
      <c r="V47" s="19"/>
      <c r="W47" s="261"/>
      <c r="X47" s="19"/>
      <c r="Y47" s="118"/>
    </row>
    <row r="48" spans="1:25" s="119" customFormat="1" ht="30" customHeight="1">
      <c r="A48" s="594">
        <v>37</v>
      </c>
      <c r="B48" s="582" t="s">
        <v>28</v>
      </c>
      <c r="C48" s="584" t="s">
        <v>13</v>
      </c>
      <c r="D48" s="584" t="s">
        <v>190</v>
      </c>
      <c r="E48" s="586" t="s">
        <v>63</v>
      </c>
      <c r="F48" s="588"/>
      <c r="G48" s="590">
        <v>43908</v>
      </c>
      <c r="H48" s="349"/>
      <c r="I48" s="349"/>
      <c r="J48" s="138">
        <v>41100000</v>
      </c>
      <c r="K48" s="139">
        <v>120</v>
      </c>
      <c r="L48" s="615">
        <f>K48+K49-O48</f>
        <v>0</v>
      </c>
      <c r="M48" s="354"/>
      <c r="N48" s="354"/>
      <c r="O48" s="613">
        <v>276</v>
      </c>
      <c r="P48" s="19"/>
      <c r="Q48" s="19"/>
      <c r="R48" s="19"/>
      <c r="S48" s="19"/>
      <c r="T48" s="19"/>
      <c r="U48" s="19"/>
      <c r="V48" s="19"/>
      <c r="W48" s="261"/>
      <c r="X48" s="19"/>
      <c r="Y48" s="118"/>
    </row>
    <row r="49" spans="1:25" s="282" customFormat="1" ht="30" customHeight="1">
      <c r="A49" s="595"/>
      <c r="B49" s="583"/>
      <c r="C49" s="585"/>
      <c r="D49" s="585"/>
      <c r="E49" s="587"/>
      <c r="F49" s="589"/>
      <c r="G49" s="591"/>
      <c r="H49" s="291"/>
      <c r="I49" s="291"/>
      <c r="J49" s="292">
        <v>15900000</v>
      </c>
      <c r="K49" s="293">
        <v>156</v>
      </c>
      <c r="L49" s="616"/>
      <c r="M49" s="266"/>
      <c r="N49" s="266"/>
      <c r="O49" s="614"/>
      <c r="P49" s="261"/>
      <c r="Q49" s="261"/>
      <c r="R49" s="261"/>
      <c r="S49" s="261"/>
      <c r="T49" s="261"/>
      <c r="U49" s="261"/>
      <c r="V49" s="261"/>
      <c r="W49" s="261"/>
      <c r="X49" s="261"/>
      <c r="Y49" s="261"/>
    </row>
    <row r="50" spans="1:25" s="119" customFormat="1" ht="30" customHeight="1">
      <c r="A50" s="343">
        <v>38</v>
      </c>
      <c r="B50" s="27" t="s">
        <v>66</v>
      </c>
      <c r="C50" s="17" t="s">
        <v>13</v>
      </c>
      <c r="D50" s="345" t="s">
        <v>193</v>
      </c>
      <c r="E50" s="353" t="s">
        <v>191</v>
      </c>
      <c r="F50" s="359" t="s">
        <v>192</v>
      </c>
      <c r="G50" s="340">
        <v>43909</v>
      </c>
      <c r="H50" s="340">
        <v>44196</v>
      </c>
      <c r="I50" s="356">
        <v>44227</v>
      </c>
      <c r="J50" s="70">
        <v>41100000</v>
      </c>
      <c r="K50" s="74">
        <v>885</v>
      </c>
      <c r="L50" s="190">
        <f>K50-P50-R50-S50-U50-T50-V50-W50-X50</f>
        <v>796.5</v>
      </c>
      <c r="M50" s="354"/>
      <c r="N50" s="354"/>
      <c r="O50" s="354"/>
      <c r="P50" s="19">
        <v>88.5</v>
      </c>
      <c r="Q50" s="19"/>
      <c r="R50" s="19"/>
      <c r="S50" s="19"/>
      <c r="T50" s="19"/>
      <c r="U50" s="19"/>
      <c r="V50" s="19"/>
      <c r="W50" s="261"/>
      <c r="X50" s="19"/>
      <c r="Y50" s="118"/>
    </row>
    <row r="51" spans="1:25" s="119" customFormat="1" ht="30" customHeight="1">
      <c r="A51" s="343">
        <v>39</v>
      </c>
      <c r="B51" s="27" t="s">
        <v>28</v>
      </c>
      <c r="C51" s="17" t="s">
        <v>13</v>
      </c>
      <c r="D51" s="17" t="s">
        <v>195</v>
      </c>
      <c r="E51" s="106" t="s">
        <v>64</v>
      </c>
      <c r="F51" s="359" t="s">
        <v>194</v>
      </c>
      <c r="G51" s="28">
        <v>43909</v>
      </c>
      <c r="H51" s="28">
        <v>43910</v>
      </c>
      <c r="I51" s="61">
        <v>43952</v>
      </c>
      <c r="J51" s="70">
        <v>15800000</v>
      </c>
      <c r="K51" s="74">
        <v>162.69999999999999</v>
      </c>
      <c r="L51" s="190">
        <f>K51-P51</f>
        <v>0</v>
      </c>
      <c r="M51" s="354"/>
      <c r="N51" s="354"/>
      <c r="O51" s="354"/>
      <c r="P51" s="19">
        <v>162.69999999999999</v>
      </c>
      <c r="Q51" s="19"/>
      <c r="R51" s="19"/>
      <c r="S51" s="19"/>
      <c r="T51" s="19"/>
      <c r="U51" s="19"/>
      <c r="V51" s="19"/>
      <c r="W51" s="261"/>
      <c r="X51" s="19"/>
      <c r="Y51" s="118"/>
    </row>
    <row r="52" spans="1:25" s="119" customFormat="1" ht="30" customHeight="1">
      <c r="A52" s="343">
        <v>40</v>
      </c>
      <c r="B52" s="27" t="s">
        <v>196</v>
      </c>
      <c r="C52" s="17" t="s">
        <v>86</v>
      </c>
      <c r="D52" s="17" t="s">
        <v>199</v>
      </c>
      <c r="E52" s="106" t="s">
        <v>197</v>
      </c>
      <c r="F52" s="359" t="s">
        <v>198</v>
      </c>
      <c r="G52" s="28">
        <v>43915</v>
      </c>
      <c r="H52" s="28">
        <v>43920</v>
      </c>
      <c r="I52" s="61">
        <v>44196</v>
      </c>
      <c r="J52" s="70">
        <v>15800000</v>
      </c>
      <c r="K52" s="74">
        <v>22420</v>
      </c>
      <c r="L52" s="190">
        <f>K52-O52</f>
        <v>0</v>
      </c>
      <c r="M52" s="354"/>
      <c r="N52" s="354"/>
      <c r="O52" s="354">
        <v>22420</v>
      </c>
      <c r="P52" s="19"/>
      <c r="Q52" s="19"/>
      <c r="R52" s="19"/>
      <c r="S52" s="19"/>
      <c r="T52" s="19"/>
      <c r="U52" s="19"/>
      <c r="V52" s="19"/>
      <c r="W52" s="261"/>
      <c r="X52" s="19"/>
      <c r="Y52" s="118"/>
    </row>
    <row r="53" spans="1:25" s="119" customFormat="1" ht="22.5" customHeight="1">
      <c r="A53" s="594">
        <v>41</v>
      </c>
      <c r="B53" s="529" t="s">
        <v>200</v>
      </c>
      <c r="C53" s="516" t="s">
        <v>86</v>
      </c>
      <c r="D53" s="516" t="s">
        <v>201</v>
      </c>
      <c r="E53" s="518" t="s">
        <v>202</v>
      </c>
      <c r="F53" s="567" t="s">
        <v>203</v>
      </c>
      <c r="G53" s="527">
        <v>43915</v>
      </c>
      <c r="H53" s="527">
        <v>43920</v>
      </c>
      <c r="I53" s="527">
        <v>44196</v>
      </c>
      <c r="J53" s="70">
        <v>15600000</v>
      </c>
      <c r="K53" s="74">
        <v>59500</v>
      </c>
      <c r="L53" s="619">
        <f>K53+K54-O53</f>
        <v>0</v>
      </c>
      <c r="M53" s="354"/>
      <c r="N53" s="354"/>
      <c r="O53" s="613">
        <v>134730</v>
      </c>
      <c r="P53" s="19"/>
      <c r="Q53" s="19"/>
      <c r="R53" s="19"/>
      <c r="S53" s="19"/>
      <c r="T53" s="19"/>
      <c r="U53" s="19"/>
      <c r="V53" s="19"/>
      <c r="W53" s="261"/>
      <c r="X53" s="19"/>
      <c r="Y53" s="118"/>
    </row>
    <row r="54" spans="1:25" s="119" customFormat="1" ht="24.75" customHeight="1">
      <c r="A54" s="595"/>
      <c r="B54" s="530"/>
      <c r="C54" s="517"/>
      <c r="D54" s="517"/>
      <c r="E54" s="519"/>
      <c r="F54" s="568"/>
      <c r="G54" s="528"/>
      <c r="H54" s="528"/>
      <c r="I54" s="528"/>
      <c r="J54" s="70">
        <v>15800000</v>
      </c>
      <c r="K54" s="74">
        <v>75230</v>
      </c>
      <c r="L54" s="620"/>
      <c r="M54" s="354"/>
      <c r="N54" s="354"/>
      <c r="O54" s="614"/>
      <c r="P54" s="19"/>
      <c r="Q54" s="19"/>
      <c r="R54" s="19"/>
      <c r="S54" s="19"/>
      <c r="T54" s="19"/>
      <c r="U54" s="19"/>
      <c r="V54" s="19"/>
      <c r="W54" s="261"/>
      <c r="X54" s="19"/>
      <c r="Y54" s="118"/>
    </row>
    <row r="55" spans="1:25" s="119" customFormat="1" ht="32.25" customHeight="1">
      <c r="A55" s="351">
        <v>42</v>
      </c>
      <c r="B55" s="352" t="s">
        <v>204</v>
      </c>
      <c r="C55" s="17" t="s">
        <v>86</v>
      </c>
      <c r="D55" s="345" t="s">
        <v>207</v>
      </c>
      <c r="E55" s="353" t="s">
        <v>205</v>
      </c>
      <c r="F55" s="359" t="s">
        <v>206</v>
      </c>
      <c r="G55" s="28">
        <v>43915</v>
      </c>
      <c r="H55" s="28">
        <v>43920</v>
      </c>
      <c r="I55" s="61">
        <v>44196</v>
      </c>
      <c r="J55" s="70">
        <v>15411100</v>
      </c>
      <c r="K55" s="74">
        <v>49462</v>
      </c>
      <c r="L55" s="190">
        <f>K55-O55</f>
        <v>0</v>
      </c>
      <c r="M55" s="354"/>
      <c r="N55" s="354"/>
      <c r="O55" s="354">
        <v>49462</v>
      </c>
      <c r="P55" s="19"/>
      <c r="Q55" s="19"/>
      <c r="R55" s="19"/>
      <c r="S55" s="19"/>
      <c r="T55" s="19"/>
      <c r="U55" s="19"/>
      <c r="V55" s="19"/>
      <c r="W55" s="261"/>
      <c r="X55" s="19"/>
      <c r="Y55" s="118"/>
    </row>
    <row r="56" spans="1:25" s="119" customFormat="1" ht="33" customHeight="1">
      <c r="A56" s="351">
        <v>43</v>
      </c>
      <c r="B56" s="352" t="s">
        <v>208</v>
      </c>
      <c r="C56" s="17" t="s">
        <v>86</v>
      </c>
      <c r="D56" s="345" t="s">
        <v>211</v>
      </c>
      <c r="E56" s="353" t="s">
        <v>209</v>
      </c>
      <c r="F56" s="359" t="s">
        <v>210</v>
      </c>
      <c r="G56" s="28">
        <v>43915</v>
      </c>
      <c r="H56" s="28">
        <v>43920</v>
      </c>
      <c r="I56" s="61">
        <v>44196</v>
      </c>
      <c r="J56" s="70">
        <v>3200000</v>
      </c>
      <c r="K56" s="74">
        <v>160720</v>
      </c>
      <c r="L56" s="190">
        <f>K56-O56</f>
        <v>0</v>
      </c>
      <c r="M56" s="354"/>
      <c r="N56" s="354"/>
      <c r="O56" s="354">
        <v>160720</v>
      </c>
      <c r="P56" s="19"/>
      <c r="Q56" s="19"/>
      <c r="R56" s="19"/>
      <c r="S56" s="19"/>
      <c r="T56" s="19"/>
      <c r="U56" s="19"/>
      <c r="V56" s="19"/>
      <c r="W56" s="261"/>
      <c r="X56" s="19"/>
      <c r="Y56" s="118"/>
    </row>
    <row r="57" spans="1:25" s="119" customFormat="1" ht="34.5" customHeight="1">
      <c r="A57" s="351">
        <v>44</v>
      </c>
      <c r="B57" s="27" t="s">
        <v>179</v>
      </c>
      <c r="C57" s="17" t="s">
        <v>13</v>
      </c>
      <c r="D57" s="17" t="s">
        <v>213</v>
      </c>
      <c r="E57" s="106" t="s">
        <v>180</v>
      </c>
      <c r="F57" s="359" t="s">
        <v>212</v>
      </c>
      <c r="G57" s="28">
        <v>43928</v>
      </c>
      <c r="H57" s="28">
        <v>43931</v>
      </c>
      <c r="I57" s="59">
        <v>43983</v>
      </c>
      <c r="J57" s="70">
        <v>33600000</v>
      </c>
      <c r="K57" s="74">
        <v>360</v>
      </c>
      <c r="L57" s="190">
        <f>K57-P57</f>
        <v>0</v>
      </c>
      <c r="M57" s="354"/>
      <c r="N57" s="354"/>
      <c r="O57" s="354"/>
      <c r="P57" s="19">
        <v>360</v>
      </c>
      <c r="Q57" s="19"/>
      <c r="R57" s="19"/>
      <c r="S57" s="19"/>
      <c r="T57" s="19"/>
      <c r="U57" s="19"/>
      <c r="V57" s="19"/>
      <c r="W57" s="261"/>
      <c r="X57" s="19"/>
      <c r="Y57" s="118"/>
    </row>
    <row r="58" spans="1:25" s="119" customFormat="1" ht="22.5" customHeight="1">
      <c r="A58" s="594">
        <v>45</v>
      </c>
      <c r="B58" s="582" t="s">
        <v>28</v>
      </c>
      <c r="C58" s="584" t="s">
        <v>13</v>
      </c>
      <c r="D58" s="584" t="s">
        <v>214</v>
      </c>
      <c r="E58" s="586" t="s">
        <v>63</v>
      </c>
      <c r="F58" s="588"/>
      <c r="G58" s="590">
        <v>43927</v>
      </c>
      <c r="H58" s="349"/>
      <c r="I58" s="349"/>
      <c r="J58" s="138">
        <v>41100000</v>
      </c>
      <c r="K58" s="139">
        <v>120</v>
      </c>
      <c r="L58" s="615">
        <f>K58+K59-P58</f>
        <v>0</v>
      </c>
      <c r="M58" s="354"/>
      <c r="N58" s="354"/>
      <c r="O58" s="354"/>
      <c r="P58" s="613">
        <v>276</v>
      </c>
      <c r="Q58" s="19"/>
      <c r="R58" s="19"/>
      <c r="S58" s="19"/>
      <c r="T58" s="19"/>
      <c r="U58" s="19"/>
      <c r="V58" s="19"/>
      <c r="W58" s="261"/>
      <c r="X58" s="19"/>
      <c r="Y58" s="118"/>
    </row>
    <row r="59" spans="1:25" s="119" customFormat="1" ht="22.5" customHeight="1">
      <c r="A59" s="595"/>
      <c r="B59" s="583"/>
      <c r="C59" s="585"/>
      <c r="D59" s="585"/>
      <c r="E59" s="587"/>
      <c r="F59" s="589"/>
      <c r="G59" s="591"/>
      <c r="H59" s="350"/>
      <c r="I59" s="350"/>
      <c r="J59" s="138">
        <v>15900000</v>
      </c>
      <c r="K59" s="139">
        <v>156</v>
      </c>
      <c r="L59" s="616"/>
      <c r="M59" s="354"/>
      <c r="N59" s="354"/>
      <c r="O59" s="354"/>
      <c r="P59" s="614"/>
      <c r="Q59" s="19"/>
      <c r="R59" s="19"/>
      <c r="S59" s="19"/>
      <c r="T59" s="19"/>
      <c r="U59" s="19"/>
      <c r="V59" s="19"/>
      <c r="W59" s="261"/>
      <c r="X59" s="19"/>
      <c r="Y59" s="118"/>
    </row>
    <row r="60" spans="1:25" s="119" customFormat="1" ht="34.5" customHeight="1">
      <c r="A60" s="351">
        <v>46</v>
      </c>
      <c r="B60" s="27" t="s">
        <v>215</v>
      </c>
      <c r="C60" s="17" t="s">
        <v>13</v>
      </c>
      <c r="D60" s="17" t="s">
        <v>218</v>
      </c>
      <c r="E60" s="106" t="s">
        <v>217</v>
      </c>
      <c r="F60" s="359" t="s">
        <v>216</v>
      </c>
      <c r="G60" s="28">
        <v>43935</v>
      </c>
      <c r="H60" s="28">
        <v>43936</v>
      </c>
      <c r="I60" s="59">
        <v>43981</v>
      </c>
      <c r="J60" s="70">
        <v>79100000</v>
      </c>
      <c r="K60" s="74">
        <v>72.8</v>
      </c>
      <c r="L60" s="252">
        <f>K60-P60</f>
        <v>0</v>
      </c>
      <c r="M60" s="354"/>
      <c r="N60" s="354"/>
      <c r="O60" s="354"/>
      <c r="P60" s="19">
        <v>72.8</v>
      </c>
      <c r="Q60" s="19"/>
      <c r="R60" s="19"/>
      <c r="S60" s="19"/>
      <c r="T60" s="19"/>
      <c r="U60" s="19"/>
      <c r="V60" s="19"/>
      <c r="W60" s="261"/>
      <c r="X60" s="19"/>
      <c r="Y60" s="118"/>
    </row>
    <row r="61" spans="1:25" s="119" customFormat="1" ht="34.5" customHeight="1">
      <c r="A61" s="351">
        <v>47</v>
      </c>
      <c r="B61" s="149" t="s">
        <v>221</v>
      </c>
      <c r="C61" s="17" t="s">
        <v>13</v>
      </c>
      <c r="D61" s="17" t="s">
        <v>220</v>
      </c>
      <c r="E61" s="21" t="s">
        <v>88</v>
      </c>
      <c r="F61" s="171" t="s">
        <v>223</v>
      </c>
      <c r="G61" s="28">
        <v>43949</v>
      </c>
      <c r="H61" s="28">
        <v>43951</v>
      </c>
      <c r="I61" s="28">
        <v>43983</v>
      </c>
      <c r="J61" s="70">
        <v>30200000</v>
      </c>
      <c r="K61" s="74">
        <v>788</v>
      </c>
      <c r="L61" s="190">
        <f>K61-Q61</f>
        <v>0</v>
      </c>
      <c r="M61" s="354"/>
      <c r="N61" s="354"/>
      <c r="O61" s="354"/>
      <c r="P61" s="19"/>
      <c r="Q61" s="19">
        <v>788</v>
      </c>
      <c r="R61" s="19"/>
      <c r="S61" s="19"/>
      <c r="T61" s="19"/>
      <c r="U61" s="19"/>
      <c r="V61" s="19"/>
      <c r="W61" s="261"/>
      <c r="X61" s="19"/>
      <c r="Y61" s="118"/>
    </row>
    <row r="62" spans="1:25" s="119" customFormat="1" ht="34.5" customHeight="1">
      <c r="A62" s="351">
        <v>48</v>
      </c>
      <c r="B62" s="149" t="s">
        <v>98</v>
      </c>
      <c r="C62" s="17" t="s">
        <v>13</v>
      </c>
      <c r="D62" s="17" t="s">
        <v>224</v>
      </c>
      <c r="E62" s="21" t="s">
        <v>88</v>
      </c>
      <c r="F62" s="171" t="s">
        <v>219</v>
      </c>
      <c r="G62" s="28">
        <v>43949</v>
      </c>
      <c r="H62" s="28">
        <v>43951</v>
      </c>
      <c r="I62" s="28">
        <v>43983</v>
      </c>
      <c r="J62" s="70">
        <v>50300000</v>
      </c>
      <c r="K62" s="74">
        <v>85</v>
      </c>
      <c r="L62" s="190">
        <f>K62-Q62</f>
        <v>0</v>
      </c>
      <c r="M62" s="354"/>
      <c r="N62" s="354"/>
      <c r="O62" s="354"/>
      <c r="P62" s="19"/>
      <c r="Q62" s="19">
        <v>85</v>
      </c>
      <c r="R62" s="19"/>
      <c r="S62" s="19"/>
      <c r="T62" s="19"/>
      <c r="U62" s="19"/>
      <c r="V62" s="19"/>
      <c r="W62" s="261"/>
      <c r="X62" s="19"/>
      <c r="Y62" s="118"/>
    </row>
    <row r="63" spans="1:25" s="119" customFormat="1" ht="26.25" customHeight="1">
      <c r="A63" s="594">
        <v>49</v>
      </c>
      <c r="B63" s="27" t="s">
        <v>225</v>
      </c>
      <c r="C63" s="516" t="s">
        <v>13</v>
      </c>
      <c r="D63" s="516" t="s">
        <v>226</v>
      </c>
      <c r="E63" s="518" t="s">
        <v>49</v>
      </c>
      <c r="F63" s="567" t="s">
        <v>222</v>
      </c>
      <c r="G63" s="527">
        <v>43949</v>
      </c>
      <c r="H63" s="527">
        <v>43952</v>
      </c>
      <c r="I63" s="553">
        <v>43983</v>
      </c>
      <c r="J63" s="70">
        <v>9200000</v>
      </c>
      <c r="K63" s="74">
        <v>120</v>
      </c>
      <c r="L63" s="619">
        <f>K63+K64-Q63</f>
        <v>0</v>
      </c>
      <c r="M63" s="354"/>
      <c r="N63" s="354"/>
      <c r="O63" s="354"/>
      <c r="P63" s="19"/>
      <c r="Q63" s="613">
        <v>156</v>
      </c>
      <c r="R63" s="19"/>
      <c r="S63" s="19"/>
      <c r="T63" s="19"/>
      <c r="U63" s="19"/>
      <c r="V63" s="19"/>
      <c r="W63" s="261"/>
      <c r="X63" s="19"/>
      <c r="Y63" s="118"/>
    </row>
    <row r="64" spans="1:25" s="119" customFormat="1" ht="24" customHeight="1">
      <c r="A64" s="595"/>
      <c r="B64" s="149" t="s">
        <v>93</v>
      </c>
      <c r="C64" s="517"/>
      <c r="D64" s="517"/>
      <c r="E64" s="519"/>
      <c r="F64" s="568"/>
      <c r="G64" s="528"/>
      <c r="H64" s="528"/>
      <c r="I64" s="554"/>
      <c r="J64" s="70">
        <v>50100000</v>
      </c>
      <c r="K64" s="150">
        <v>36</v>
      </c>
      <c r="L64" s="620"/>
      <c r="M64" s="354"/>
      <c r="N64" s="354"/>
      <c r="O64" s="19"/>
      <c r="P64" s="19"/>
      <c r="Q64" s="614"/>
      <c r="R64" s="19"/>
      <c r="S64" s="19"/>
      <c r="T64" s="19"/>
      <c r="U64" s="19"/>
      <c r="V64" s="19"/>
      <c r="W64" s="261"/>
      <c r="X64" s="19"/>
      <c r="Y64" s="118"/>
    </row>
    <row r="65" spans="1:25" s="119" customFormat="1" ht="41.25" customHeight="1">
      <c r="A65" s="95">
        <v>50</v>
      </c>
      <c r="B65" s="27" t="s">
        <v>179</v>
      </c>
      <c r="C65" s="17" t="s">
        <v>13</v>
      </c>
      <c r="D65" s="17" t="s">
        <v>228</v>
      </c>
      <c r="E65" s="106" t="s">
        <v>180</v>
      </c>
      <c r="F65" s="359" t="s">
        <v>227</v>
      </c>
      <c r="G65" s="28">
        <v>43949</v>
      </c>
      <c r="H65" s="28">
        <v>43951</v>
      </c>
      <c r="I65" s="59">
        <v>43983</v>
      </c>
      <c r="J65" s="70">
        <v>33600000</v>
      </c>
      <c r="K65" s="74">
        <v>550</v>
      </c>
      <c r="L65" s="188">
        <f>K65-Q65</f>
        <v>0</v>
      </c>
      <c r="M65" s="19"/>
      <c r="N65" s="19"/>
      <c r="O65" s="19"/>
      <c r="P65" s="19"/>
      <c r="Q65" s="19">
        <v>550</v>
      </c>
      <c r="R65" s="19"/>
      <c r="S65" s="19"/>
      <c r="T65" s="19"/>
      <c r="U65" s="19"/>
      <c r="V65" s="19"/>
      <c r="W65" s="261"/>
      <c r="X65" s="19"/>
      <c r="Y65" s="118"/>
    </row>
    <row r="66" spans="1:25" s="119" customFormat="1" ht="41.25" customHeight="1">
      <c r="A66" s="95">
        <v>51</v>
      </c>
      <c r="B66" s="18" t="s">
        <v>232</v>
      </c>
      <c r="C66" s="17" t="s">
        <v>13</v>
      </c>
      <c r="D66" s="17" t="s">
        <v>231</v>
      </c>
      <c r="E66" s="36" t="s">
        <v>229</v>
      </c>
      <c r="F66" s="359" t="s">
        <v>230</v>
      </c>
      <c r="G66" s="26">
        <v>43949</v>
      </c>
      <c r="H66" s="26">
        <v>44196</v>
      </c>
      <c r="I66" s="58">
        <v>44227</v>
      </c>
      <c r="J66" s="70">
        <v>64100000</v>
      </c>
      <c r="K66" s="96">
        <v>500</v>
      </c>
      <c r="L66" s="188">
        <f>K66-Q66-R66-S66-T66-U66-V66-W66-X66</f>
        <v>372.7</v>
      </c>
      <c r="M66" s="19"/>
      <c r="N66" s="19"/>
      <c r="O66" s="19"/>
      <c r="P66" s="19"/>
      <c r="Q66" s="19">
        <v>81.55</v>
      </c>
      <c r="R66" s="19">
        <v>45.75</v>
      </c>
      <c r="S66" s="19"/>
      <c r="T66" s="19"/>
      <c r="U66" s="19"/>
      <c r="V66" s="19"/>
      <c r="W66" s="261"/>
      <c r="X66" s="19"/>
      <c r="Y66" s="118"/>
    </row>
    <row r="67" spans="1:25" s="119" customFormat="1" ht="41.25" customHeight="1">
      <c r="A67" s="95">
        <v>52</v>
      </c>
      <c r="B67" s="33" t="s">
        <v>233</v>
      </c>
      <c r="C67" s="17" t="s">
        <v>13</v>
      </c>
      <c r="D67" s="34" t="s">
        <v>234</v>
      </c>
      <c r="E67" s="34" t="s">
        <v>235</v>
      </c>
      <c r="F67" s="359" t="s">
        <v>236</v>
      </c>
      <c r="G67" s="35">
        <v>43955</v>
      </c>
      <c r="H67" s="26">
        <v>44196</v>
      </c>
      <c r="I67" s="58">
        <v>44227</v>
      </c>
      <c r="J67" s="70">
        <v>72200000</v>
      </c>
      <c r="K67" s="96">
        <v>3540</v>
      </c>
      <c r="L67" s="188">
        <f>K67-R67</f>
        <v>0</v>
      </c>
      <c r="M67" s="19"/>
      <c r="N67" s="19"/>
      <c r="O67" s="19"/>
      <c r="P67" s="19"/>
      <c r="Q67" s="19"/>
      <c r="R67" s="19">
        <v>3540</v>
      </c>
      <c r="S67" s="19"/>
      <c r="T67" s="19"/>
      <c r="U67" s="19"/>
      <c r="V67" s="19"/>
      <c r="W67" s="261"/>
      <c r="X67" s="19"/>
      <c r="Y67" s="118"/>
    </row>
    <row r="68" spans="1:25" s="284" customFormat="1" ht="41.25" customHeight="1">
      <c r="A68" s="95">
        <v>53</v>
      </c>
      <c r="B68" s="27" t="s">
        <v>179</v>
      </c>
      <c r="C68" s="17" t="s">
        <v>13</v>
      </c>
      <c r="D68" s="17" t="s">
        <v>238</v>
      </c>
      <c r="E68" s="106" t="s">
        <v>180</v>
      </c>
      <c r="F68" s="359" t="s">
        <v>237</v>
      </c>
      <c r="G68" s="28">
        <v>43962</v>
      </c>
      <c r="H68" s="28">
        <v>43963</v>
      </c>
      <c r="I68" s="59">
        <v>44013</v>
      </c>
      <c r="J68" s="70">
        <v>33600000</v>
      </c>
      <c r="K68" s="74">
        <v>150</v>
      </c>
      <c r="L68" s="77">
        <f>K68-Q68</f>
        <v>0</v>
      </c>
      <c r="M68" s="19"/>
      <c r="N68" s="19"/>
      <c r="O68" s="19"/>
      <c r="P68" s="19"/>
      <c r="Q68" s="19">
        <v>150</v>
      </c>
      <c r="R68" s="19"/>
      <c r="S68" s="19"/>
      <c r="T68" s="19"/>
      <c r="U68" s="19"/>
      <c r="V68" s="19"/>
      <c r="W68" s="19"/>
      <c r="X68" s="19"/>
      <c r="Y68" s="19"/>
    </row>
    <row r="69" spans="1:25" s="284" customFormat="1" ht="21.75" customHeight="1">
      <c r="A69" s="565">
        <v>54</v>
      </c>
      <c r="B69" s="582" t="s">
        <v>28</v>
      </c>
      <c r="C69" s="584" t="s">
        <v>13</v>
      </c>
      <c r="D69" s="584" t="s">
        <v>239</v>
      </c>
      <c r="E69" s="586" t="s">
        <v>63</v>
      </c>
      <c r="F69" s="588"/>
      <c r="G69" s="590">
        <v>43965</v>
      </c>
      <c r="H69" s="349"/>
      <c r="I69" s="349"/>
      <c r="J69" s="138">
        <v>41100000</v>
      </c>
      <c r="K69" s="139">
        <v>120</v>
      </c>
      <c r="L69" s="617">
        <f>K69+K70-Q69</f>
        <v>0</v>
      </c>
      <c r="M69" s="19"/>
      <c r="N69" s="19"/>
      <c r="O69" s="19"/>
      <c r="P69" s="19"/>
      <c r="Q69" s="613">
        <v>276</v>
      </c>
      <c r="R69" s="19"/>
      <c r="S69" s="19"/>
      <c r="T69" s="19"/>
      <c r="U69" s="19"/>
      <c r="V69" s="19"/>
      <c r="W69" s="19"/>
      <c r="X69" s="19"/>
      <c r="Y69" s="19"/>
    </row>
    <row r="70" spans="1:25" s="284" customFormat="1" ht="19.5" customHeight="1">
      <c r="A70" s="566"/>
      <c r="B70" s="583"/>
      <c r="C70" s="585"/>
      <c r="D70" s="585"/>
      <c r="E70" s="587"/>
      <c r="F70" s="589"/>
      <c r="G70" s="591"/>
      <c r="H70" s="350"/>
      <c r="I70" s="350"/>
      <c r="J70" s="138">
        <v>15900000</v>
      </c>
      <c r="K70" s="139">
        <v>156</v>
      </c>
      <c r="L70" s="618"/>
      <c r="M70" s="19"/>
      <c r="N70" s="19"/>
      <c r="O70" s="19"/>
      <c r="P70" s="19"/>
      <c r="Q70" s="614"/>
      <c r="R70" s="19"/>
      <c r="S70" s="19"/>
      <c r="T70" s="19"/>
      <c r="U70" s="19"/>
      <c r="V70" s="19"/>
      <c r="W70" s="19"/>
      <c r="X70" s="19"/>
      <c r="Y70" s="19"/>
    </row>
    <row r="71" spans="1:25" s="119" customFormat="1" ht="41.25" customHeight="1">
      <c r="A71" s="95">
        <v>55</v>
      </c>
      <c r="B71" s="27" t="s">
        <v>240</v>
      </c>
      <c r="C71" s="17" t="s">
        <v>86</v>
      </c>
      <c r="D71" s="17" t="s">
        <v>242</v>
      </c>
      <c r="E71" s="106" t="s">
        <v>202</v>
      </c>
      <c r="F71" s="171" t="s">
        <v>241</v>
      </c>
      <c r="G71" s="28">
        <v>43966</v>
      </c>
      <c r="H71" s="26">
        <v>43978</v>
      </c>
      <c r="I71" s="59">
        <v>44196</v>
      </c>
      <c r="J71" s="70">
        <v>15800000</v>
      </c>
      <c r="K71" s="96">
        <v>164865</v>
      </c>
      <c r="L71" s="188">
        <f>K71-Q71</f>
        <v>0</v>
      </c>
      <c r="M71" s="19"/>
      <c r="N71" s="19"/>
      <c r="O71" s="19"/>
      <c r="P71" s="19"/>
      <c r="Q71" s="19">
        <v>164865</v>
      </c>
      <c r="R71" s="19"/>
      <c r="S71" s="19"/>
      <c r="T71" s="19"/>
      <c r="U71" s="19"/>
      <c r="V71" s="19"/>
      <c r="W71" s="261"/>
      <c r="X71" s="19"/>
      <c r="Y71" s="118"/>
    </row>
    <row r="72" spans="1:25" s="119" customFormat="1" ht="41.25" customHeight="1">
      <c r="A72" s="95">
        <v>56</v>
      </c>
      <c r="B72" s="27" t="s">
        <v>240</v>
      </c>
      <c r="C72" s="17" t="s">
        <v>86</v>
      </c>
      <c r="D72" s="17" t="s">
        <v>245</v>
      </c>
      <c r="E72" s="106" t="s">
        <v>202</v>
      </c>
      <c r="F72" s="171" t="s">
        <v>243</v>
      </c>
      <c r="G72" s="28">
        <v>43966</v>
      </c>
      <c r="H72" s="26">
        <v>43978</v>
      </c>
      <c r="I72" s="59">
        <v>44196</v>
      </c>
      <c r="J72" s="70">
        <v>3200000</v>
      </c>
      <c r="K72" s="96">
        <v>142138.79999999999</v>
      </c>
      <c r="L72" s="188">
        <f>K72-Q72</f>
        <v>0</v>
      </c>
      <c r="M72" s="19"/>
      <c r="N72" s="19"/>
      <c r="O72" s="19"/>
      <c r="P72" s="19"/>
      <c r="Q72" s="19">
        <v>142138.79999999999</v>
      </c>
      <c r="R72" s="19"/>
      <c r="S72" s="19"/>
      <c r="T72" s="19"/>
      <c r="U72" s="19"/>
      <c r="V72" s="19"/>
      <c r="W72" s="261"/>
      <c r="X72" s="19"/>
      <c r="Y72" s="118"/>
    </row>
    <row r="73" spans="1:25" s="119" customFormat="1" ht="21.75" customHeight="1">
      <c r="A73" s="565">
        <v>57</v>
      </c>
      <c r="B73" s="27" t="s">
        <v>246</v>
      </c>
      <c r="C73" s="516" t="s">
        <v>86</v>
      </c>
      <c r="D73" s="516" t="s">
        <v>248</v>
      </c>
      <c r="E73" s="518" t="s">
        <v>202</v>
      </c>
      <c r="F73" s="567" t="s">
        <v>244</v>
      </c>
      <c r="G73" s="527">
        <v>43966</v>
      </c>
      <c r="H73" s="541">
        <v>43978</v>
      </c>
      <c r="I73" s="553">
        <v>44196</v>
      </c>
      <c r="J73" s="70">
        <v>15300000</v>
      </c>
      <c r="K73" s="96">
        <v>43335</v>
      </c>
      <c r="L73" s="615">
        <f>K73+K74-Q73</f>
        <v>0</v>
      </c>
      <c r="M73" s="19"/>
      <c r="N73" s="19"/>
      <c r="O73" s="19"/>
      <c r="P73" s="19"/>
      <c r="Q73" s="613">
        <v>135012.6</v>
      </c>
      <c r="R73" s="19"/>
      <c r="S73" s="19"/>
      <c r="T73" s="19"/>
      <c r="U73" s="19"/>
      <c r="V73" s="19"/>
      <c r="W73" s="261"/>
      <c r="X73" s="19"/>
      <c r="Y73" s="118"/>
    </row>
    <row r="74" spans="1:25" s="119" customFormat="1" ht="21" customHeight="1">
      <c r="A74" s="566"/>
      <c r="B74" s="38" t="s">
        <v>247</v>
      </c>
      <c r="C74" s="517"/>
      <c r="D74" s="517"/>
      <c r="E74" s="519"/>
      <c r="F74" s="568"/>
      <c r="G74" s="528"/>
      <c r="H74" s="542"/>
      <c r="I74" s="554"/>
      <c r="J74" s="70">
        <v>15600000</v>
      </c>
      <c r="K74" s="97">
        <v>91677.6</v>
      </c>
      <c r="L74" s="616"/>
      <c r="M74" s="19"/>
      <c r="N74" s="19"/>
      <c r="O74" s="19"/>
      <c r="P74" s="19"/>
      <c r="Q74" s="614"/>
      <c r="R74" s="19"/>
      <c r="S74" s="19"/>
      <c r="T74" s="19"/>
      <c r="U74" s="19"/>
      <c r="V74" s="19"/>
      <c r="W74" s="261"/>
      <c r="X74" s="19"/>
      <c r="Y74" s="118"/>
    </row>
    <row r="75" spans="1:25" s="115" customFormat="1" ht="41.25" customHeight="1">
      <c r="A75" s="203">
        <v>58</v>
      </c>
      <c r="B75" s="204" t="s">
        <v>249</v>
      </c>
      <c r="C75" s="345" t="s">
        <v>86</v>
      </c>
      <c r="D75" s="345" t="s">
        <v>252</v>
      </c>
      <c r="E75" s="123" t="s">
        <v>250</v>
      </c>
      <c r="F75" s="338" t="s">
        <v>251</v>
      </c>
      <c r="G75" s="28">
        <v>43966</v>
      </c>
      <c r="H75" s="26">
        <v>43978</v>
      </c>
      <c r="I75" s="59">
        <v>44196</v>
      </c>
      <c r="J75" s="124">
        <v>15800000</v>
      </c>
      <c r="K75" s="125">
        <v>30430.799999999999</v>
      </c>
      <c r="L75" s="191">
        <f t="shared" ref="L75:L80" si="2">K75-Q75</f>
        <v>0</v>
      </c>
      <c r="M75" s="151"/>
      <c r="N75" s="151"/>
      <c r="O75" s="151"/>
      <c r="P75" s="151"/>
      <c r="Q75" s="151">
        <v>30430.799999999999</v>
      </c>
      <c r="R75" s="151"/>
      <c r="S75" s="151"/>
      <c r="T75" s="151"/>
      <c r="U75" s="151"/>
      <c r="V75" s="151"/>
      <c r="W75" s="262"/>
      <c r="X75" s="151"/>
      <c r="Y75" s="116"/>
    </row>
    <row r="76" spans="1:25" s="115" customFormat="1" ht="41.25" customHeight="1">
      <c r="A76" s="205">
        <v>59</v>
      </c>
      <c r="B76" s="206" t="s">
        <v>204</v>
      </c>
      <c r="C76" s="345" t="s">
        <v>86</v>
      </c>
      <c r="D76" s="345" t="s">
        <v>255</v>
      </c>
      <c r="E76" s="123" t="s">
        <v>250</v>
      </c>
      <c r="F76" s="338" t="s">
        <v>253</v>
      </c>
      <c r="G76" s="28">
        <v>43966</v>
      </c>
      <c r="H76" s="26">
        <v>43978</v>
      </c>
      <c r="I76" s="59">
        <v>44196</v>
      </c>
      <c r="J76" s="124">
        <v>15400000</v>
      </c>
      <c r="K76" s="125">
        <v>125575</v>
      </c>
      <c r="L76" s="191">
        <f t="shared" si="2"/>
        <v>0</v>
      </c>
      <c r="M76" s="151"/>
      <c r="N76" s="151"/>
      <c r="O76" s="151"/>
      <c r="P76" s="151"/>
      <c r="Q76" s="151">
        <v>125575</v>
      </c>
      <c r="R76" s="151"/>
      <c r="S76" s="151"/>
      <c r="T76" s="151"/>
      <c r="U76" s="151"/>
      <c r="V76" s="151"/>
      <c r="W76" s="262"/>
      <c r="X76" s="151"/>
      <c r="Y76" s="116"/>
    </row>
    <row r="77" spans="1:25" s="115" customFormat="1" ht="41.25" customHeight="1">
      <c r="A77" s="205">
        <v>60</v>
      </c>
      <c r="B77" s="206" t="s">
        <v>204</v>
      </c>
      <c r="C77" s="345" t="s">
        <v>86</v>
      </c>
      <c r="D77" s="345" t="s">
        <v>256</v>
      </c>
      <c r="E77" s="123" t="s">
        <v>250</v>
      </c>
      <c r="F77" s="338" t="s">
        <v>254</v>
      </c>
      <c r="G77" s="28">
        <v>43966</v>
      </c>
      <c r="H77" s="26">
        <v>43978</v>
      </c>
      <c r="I77" s="59">
        <v>44196</v>
      </c>
      <c r="J77" s="124">
        <v>15300000</v>
      </c>
      <c r="K77" s="125">
        <v>58165.2</v>
      </c>
      <c r="L77" s="191">
        <f t="shared" si="2"/>
        <v>0</v>
      </c>
      <c r="M77" s="151"/>
      <c r="N77" s="151"/>
      <c r="O77" s="151"/>
      <c r="P77" s="151"/>
      <c r="Q77" s="151">
        <v>58165.2</v>
      </c>
      <c r="R77" s="151"/>
      <c r="S77" s="151"/>
      <c r="T77" s="151"/>
      <c r="U77" s="151"/>
      <c r="V77" s="151"/>
      <c r="W77" s="262"/>
      <c r="X77" s="151"/>
      <c r="Y77" s="116"/>
    </row>
    <row r="78" spans="1:25" s="115" customFormat="1" ht="41.25" customHeight="1">
      <c r="A78" s="205">
        <v>61</v>
      </c>
      <c r="B78" s="36" t="s">
        <v>257</v>
      </c>
      <c r="C78" s="345" t="s">
        <v>86</v>
      </c>
      <c r="D78" s="17" t="s">
        <v>260</v>
      </c>
      <c r="E78" s="36" t="s">
        <v>258</v>
      </c>
      <c r="F78" s="338" t="s">
        <v>259</v>
      </c>
      <c r="G78" s="28">
        <v>43966</v>
      </c>
      <c r="H78" s="26">
        <v>43978</v>
      </c>
      <c r="I78" s="59">
        <v>44196</v>
      </c>
      <c r="J78" s="124">
        <v>15600000</v>
      </c>
      <c r="K78" s="148">
        <v>229194</v>
      </c>
      <c r="L78" s="191">
        <f t="shared" si="2"/>
        <v>0</v>
      </c>
      <c r="M78" s="151"/>
      <c r="N78" s="151"/>
      <c r="O78" s="151"/>
      <c r="P78" s="151"/>
      <c r="Q78" s="151">
        <v>229194</v>
      </c>
      <c r="R78" s="151"/>
      <c r="S78" s="151"/>
      <c r="T78" s="151"/>
      <c r="U78" s="151"/>
      <c r="V78" s="151"/>
      <c r="W78" s="262"/>
      <c r="X78" s="151"/>
      <c r="Y78" s="116"/>
    </row>
    <row r="79" spans="1:25" s="119" customFormat="1" ht="41.25" customHeight="1">
      <c r="A79" s="142">
        <v>62</v>
      </c>
      <c r="B79" s="27" t="s">
        <v>261</v>
      </c>
      <c r="C79" s="345" t="s">
        <v>86</v>
      </c>
      <c r="D79" s="17" t="s">
        <v>264</v>
      </c>
      <c r="E79" s="106" t="s">
        <v>262</v>
      </c>
      <c r="F79" s="338" t="s">
        <v>263</v>
      </c>
      <c r="G79" s="28">
        <v>43966</v>
      </c>
      <c r="H79" s="26">
        <v>43978</v>
      </c>
      <c r="I79" s="59">
        <v>44196</v>
      </c>
      <c r="J79" s="70">
        <v>19600000</v>
      </c>
      <c r="K79" s="96">
        <v>9244.7999999999993</v>
      </c>
      <c r="L79" s="188">
        <f t="shared" si="2"/>
        <v>0</v>
      </c>
      <c r="M79" s="19"/>
      <c r="N79" s="19"/>
      <c r="O79" s="19"/>
      <c r="P79" s="19"/>
      <c r="Q79" s="19">
        <v>9244.7999999999993</v>
      </c>
      <c r="R79" s="19"/>
      <c r="S79" s="19"/>
      <c r="T79" s="19"/>
      <c r="U79" s="19"/>
      <c r="V79" s="19"/>
      <c r="W79" s="261"/>
      <c r="X79" s="19"/>
      <c r="Y79" s="118"/>
    </row>
    <row r="80" spans="1:25" s="119" customFormat="1" ht="41.25" customHeight="1">
      <c r="A80" s="142">
        <v>63</v>
      </c>
      <c r="B80" s="27" t="s">
        <v>28</v>
      </c>
      <c r="C80" s="17" t="s">
        <v>13</v>
      </c>
      <c r="D80" s="17" t="s">
        <v>266</v>
      </c>
      <c r="E80" s="106" t="s">
        <v>64</v>
      </c>
      <c r="F80" s="338" t="s">
        <v>265</v>
      </c>
      <c r="G80" s="28">
        <v>43969</v>
      </c>
      <c r="H80" s="28">
        <v>43971</v>
      </c>
      <c r="I80" s="61">
        <v>44013</v>
      </c>
      <c r="J80" s="70">
        <v>15800000</v>
      </c>
      <c r="K80" s="96">
        <v>169.4</v>
      </c>
      <c r="L80" s="188">
        <f t="shared" si="2"/>
        <v>0</v>
      </c>
      <c r="M80" s="19"/>
      <c r="N80" s="19"/>
      <c r="O80" s="19"/>
      <c r="P80" s="19"/>
      <c r="Q80" s="19">
        <v>169.4</v>
      </c>
      <c r="R80" s="19"/>
      <c r="S80" s="19"/>
      <c r="T80" s="19"/>
      <c r="U80" s="19"/>
      <c r="V80" s="19"/>
      <c r="W80" s="261"/>
      <c r="X80" s="19"/>
      <c r="Y80" s="118"/>
    </row>
    <row r="81" spans="1:25" s="119" customFormat="1" ht="41.25" customHeight="1">
      <c r="A81" s="142">
        <v>64</v>
      </c>
      <c r="B81" s="33" t="s">
        <v>267</v>
      </c>
      <c r="C81" s="17" t="s">
        <v>13</v>
      </c>
      <c r="D81" s="34" t="s">
        <v>270</v>
      </c>
      <c r="E81" s="34" t="s">
        <v>268</v>
      </c>
      <c r="F81" s="338" t="s">
        <v>269</v>
      </c>
      <c r="G81" s="35">
        <v>43980</v>
      </c>
      <c r="H81" s="35"/>
      <c r="I81" s="62">
        <v>44377</v>
      </c>
      <c r="J81" s="70">
        <v>63700000</v>
      </c>
      <c r="K81" s="96">
        <v>420</v>
      </c>
      <c r="L81" s="188">
        <f>K81-R81</f>
        <v>0</v>
      </c>
      <c r="M81" s="19"/>
      <c r="N81" s="19"/>
      <c r="O81" s="19"/>
      <c r="P81" s="19"/>
      <c r="Q81" s="19"/>
      <c r="R81" s="19">
        <v>420</v>
      </c>
      <c r="S81" s="19"/>
      <c r="T81" s="19"/>
      <c r="U81" s="19"/>
      <c r="V81" s="19"/>
      <c r="W81" s="261"/>
      <c r="X81" s="19"/>
      <c r="Y81" s="118"/>
    </row>
    <row r="82" spans="1:25" s="119" customFormat="1" ht="41.25" customHeight="1">
      <c r="A82" s="142">
        <v>65</v>
      </c>
      <c r="B82" s="38" t="s">
        <v>79</v>
      </c>
      <c r="C82" s="345" t="s">
        <v>13</v>
      </c>
      <c r="D82" s="345" t="s">
        <v>271</v>
      </c>
      <c r="E82" s="141" t="s">
        <v>70</v>
      </c>
      <c r="F82" s="338" t="s">
        <v>272</v>
      </c>
      <c r="G82" s="340">
        <v>43984</v>
      </c>
      <c r="H82" s="340">
        <v>43985</v>
      </c>
      <c r="I82" s="63">
        <v>44075</v>
      </c>
      <c r="J82" s="70">
        <v>39200000</v>
      </c>
      <c r="K82" s="96">
        <v>41</v>
      </c>
      <c r="L82" s="188">
        <f>K82-R82</f>
        <v>0</v>
      </c>
      <c r="M82" s="19"/>
      <c r="N82" s="19"/>
      <c r="O82" s="19"/>
      <c r="P82" s="19"/>
      <c r="Q82" s="19"/>
      <c r="R82" s="19">
        <v>41</v>
      </c>
      <c r="S82" s="19"/>
      <c r="T82" s="19"/>
      <c r="U82" s="19"/>
      <c r="V82" s="19"/>
      <c r="W82" s="261"/>
      <c r="X82" s="19"/>
      <c r="Y82" s="118"/>
    </row>
    <row r="83" spans="1:25" s="119" customFormat="1" ht="41.25" customHeight="1">
      <c r="A83" s="142">
        <v>66</v>
      </c>
      <c r="B83" s="136" t="s">
        <v>82</v>
      </c>
      <c r="C83" s="17" t="s">
        <v>13</v>
      </c>
      <c r="D83" s="346" t="s">
        <v>273</v>
      </c>
      <c r="E83" s="347" t="s">
        <v>83</v>
      </c>
      <c r="F83" s="348"/>
      <c r="G83" s="349">
        <v>43985</v>
      </c>
      <c r="H83" s="349"/>
      <c r="I83" s="137"/>
      <c r="J83" s="138">
        <v>15800000</v>
      </c>
      <c r="K83" s="139">
        <v>50</v>
      </c>
      <c r="L83" s="188">
        <f>K83-R83</f>
        <v>0</v>
      </c>
      <c r="M83" s="19"/>
      <c r="N83" s="19"/>
      <c r="O83" s="19"/>
      <c r="P83" s="19"/>
      <c r="Q83" s="19"/>
      <c r="R83" s="19">
        <v>50</v>
      </c>
      <c r="S83" s="19"/>
      <c r="T83" s="19"/>
      <c r="U83" s="19"/>
      <c r="V83" s="19"/>
      <c r="W83" s="261"/>
      <c r="X83" s="19"/>
      <c r="Y83" s="118"/>
    </row>
    <row r="84" spans="1:25" s="119" customFormat="1" ht="22.5" customHeight="1">
      <c r="A84" s="565">
        <v>67</v>
      </c>
      <c r="B84" s="582" t="s">
        <v>28</v>
      </c>
      <c r="C84" s="584" t="s">
        <v>13</v>
      </c>
      <c r="D84" s="584" t="s">
        <v>274</v>
      </c>
      <c r="E84" s="586" t="s">
        <v>63</v>
      </c>
      <c r="F84" s="588"/>
      <c r="G84" s="590">
        <v>43987</v>
      </c>
      <c r="H84" s="349"/>
      <c r="I84" s="349"/>
      <c r="J84" s="138">
        <v>41100000</v>
      </c>
      <c r="K84" s="139">
        <v>102</v>
      </c>
      <c r="L84" s="615">
        <f>K84+K85-Q84</f>
        <v>0</v>
      </c>
      <c r="M84" s="19"/>
      <c r="N84" s="19"/>
      <c r="O84" s="19"/>
      <c r="P84" s="19"/>
      <c r="Q84" s="613">
        <v>258</v>
      </c>
      <c r="R84" s="19"/>
      <c r="S84" s="19"/>
      <c r="T84" s="19"/>
      <c r="U84" s="19"/>
      <c r="V84" s="19"/>
      <c r="W84" s="261"/>
      <c r="X84" s="19"/>
      <c r="Y84" s="118"/>
    </row>
    <row r="85" spans="1:25" s="119" customFormat="1" ht="21.75" customHeight="1">
      <c r="A85" s="566"/>
      <c r="B85" s="583"/>
      <c r="C85" s="585"/>
      <c r="D85" s="585"/>
      <c r="E85" s="587"/>
      <c r="F85" s="589"/>
      <c r="G85" s="591"/>
      <c r="H85" s="350"/>
      <c r="I85" s="350"/>
      <c r="J85" s="138">
        <v>15900000</v>
      </c>
      <c r="K85" s="139">
        <v>156</v>
      </c>
      <c r="L85" s="616"/>
      <c r="M85" s="19"/>
      <c r="N85" s="19"/>
      <c r="O85" s="19"/>
      <c r="P85" s="19"/>
      <c r="Q85" s="614"/>
      <c r="R85" s="19"/>
      <c r="S85" s="19"/>
      <c r="T85" s="19"/>
      <c r="U85" s="19"/>
      <c r="V85" s="19"/>
      <c r="W85" s="261"/>
      <c r="X85" s="19"/>
      <c r="Y85" s="118"/>
    </row>
    <row r="86" spans="1:25" s="214" customFormat="1" ht="41.25" customHeight="1">
      <c r="A86" s="207">
        <v>68</v>
      </c>
      <c r="B86" s="208" t="s">
        <v>275</v>
      </c>
      <c r="C86" s="157" t="s">
        <v>13</v>
      </c>
      <c r="D86" s="209" t="s">
        <v>277</v>
      </c>
      <c r="E86" s="22" t="s">
        <v>67</v>
      </c>
      <c r="F86" s="174" t="s">
        <v>276</v>
      </c>
      <c r="G86" s="153">
        <v>43999</v>
      </c>
      <c r="H86" s="153">
        <v>44002</v>
      </c>
      <c r="I86" s="59">
        <v>44043</v>
      </c>
      <c r="J86" s="210">
        <v>50100000</v>
      </c>
      <c r="K86" s="133">
        <v>670</v>
      </c>
      <c r="L86" s="211">
        <f>K86-R86</f>
        <v>0</v>
      </c>
      <c r="M86" s="212"/>
      <c r="N86" s="212"/>
      <c r="O86" s="212"/>
      <c r="P86" s="212"/>
      <c r="Q86" s="212"/>
      <c r="R86" s="212">
        <v>670</v>
      </c>
      <c r="S86" s="212"/>
      <c r="T86" s="212"/>
      <c r="U86" s="212"/>
      <c r="V86" s="212"/>
      <c r="W86" s="263"/>
      <c r="X86" s="212"/>
      <c r="Y86" s="213"/>
    </row>
    <row r="87" spans="1:25" s="304" customFormat="1" ht="41.25" customHeight="1">
      <c r="A87" s="295">
        <v>69</v>
      </c>
      <c r="B87" s="296" t="s">
        <v>79</v>
      </c>
      <c r="C87" s="297" t="s">
        <v>13</v>
      </c>
      <c r="D87" s="297" t="s">
        <v>279</v>
      </c>
      <c r="E87" s="298" t="s">
        <v>70</v>
      </c>
      <c r="F87" s="294" t="s">
        <v>278</v>
      </c>
      <c r="G87" s="299">
        <v>43999</v>
      </c>
      <c r="H87" s="299">
        <v>44001</v>
      </c>
      <c r="I87" s="300">
        <v>44075</v>
      </c>
      <c r="J87" s="283">
        <v>39200000</v>
      </c>
      <c r="K87" s="301">
        <v>41</v>
      </c>
      <c r="L87" s="302">
        <f>K87-R87</f>
        <v>0</v>
      </c>
      <c r="M87" s="303"/>
      <c r="N87" s="303"/>
      <c r="O87" s="303"/>
      <c r="P87" s="303"/>
      <c r="Q87" s="303"/>
      <c r="R87" s="303">
        <v>41</v>
      </c>
      <c r="S87" s="303"/>
      <c r="T87" s="303"/>
      <c r="U87" s="303"/>
      <c r="V87" s="303"/>
      <c r="W87" s="303"/>
      <c r="X87" s="303"/>
      <c r="Y87" s="303"/>
    </row>
    <row r="88" spans="1:25" s="306" customFormat="1" ht="41.25" customHeight="1">
      <c r="A88" s="217">
        <v>70</v>
      </c>
      <c r="B88" s="218" t="s">
        <v>281</v>
      </c>
      <c r="C88" s="224" t="s">
        <v>284</v>
      </c>
      <c r="D88" s="209" t="s">
        <v>283</v>
      </c>
      <c r="E88" s="219" t="s">
        <v>280</v>
      </c>
      <c r="F88" s="338" t="s">
        <v>282</v>
      </c>
      <c r="G88" s="153">
        <v>44005</v>
      </c>
      <c r="H88" s="153">
        <v>44056</v>
      </c>
      <c r="I88" s="153">
        <v>44196</v>
      </c>
      <c r="J88" s="129">
        <v>33100000</v>
      </c>
      <c r="K88" s="220">
        <v>177325</v>
      </c>
      <c r="L88" s="305">
        <f>K88-R88-S88-T88-U88-V88-W88-X88</f>
        <v>177325</v>
      </c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</row>
    <row r="89" spans="1:25" s="131" customFormat="1" ht="41.25" customHeight="1">
      <c r="A89" s="223">
        <v>71</v>
      </c>
      <c r="B89" s="218" t="s">
        <v>281</v>
      </c>
      <c r="C89" s="224" t="s">
        <v>284</v>
      </c>
      <c r="D89" s="209" t="s">
        <v>287</v>
      </c>
      <c r="E89" s="219" t="s">
        <v>288</v>
      </c>
      <c r="F89" s="338" t="s">
        <v>285</v>
      </c>
      <c r="G89" s="153">
        <v>44005</v>
      </c>
      <c r="H89" s="153">
        <v>44056</v>
      </c>
      <c r="I89" s="153">
        <v>44196</v>
      </c>
      <c r="J89" s="129">
        <v>33100000</v>
      </c>
      <c r="K89" s="220">
        <v>225410</v>
      </c>
      <c r="L89" s="192">
        <f>K89-R89-S89-T89-U89</f>
        <v>225410</v>
      </c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64"/>
      <c r="X89" s="221"/>
      <c r="Y89" s="222"/>
    </row>
    <row r="90" spans="1:25" s="131" customFormat="1" ht="41.25" customHeight="1">
      <c r="A90" s="223">
        <v>72</v>
      </c>
      <c r="B90" s="218" t="s">
        <v>281</v>
      </c>
      <c r="C90" s="224" t="s">
        <v>284</v>
      </c>
      <c r="D90" s="209" t="s">
        <v>289</v>
      </c>
      <c r="E90" s="219" t="s">
        <v>290</v>
      </c>
      <c r="F90" s="338" t="s">
        <v>286</v>
      </c>
      <c r="G90" s="153">
        <v>44006</v>
      </c>
      <c r="H90" s="153">
        <v>44057</v>
      </c>
      <c r="I90" s="153">
        <v>44196</v>
      </c>
      <c r="J90" s="129">
        <v>33100000</v>
      </c>
      <c r="K90" s="220">
        <v>170765</v>
      </c>
      <c r="L90" s="192">
        <f>K90-R90-S90-T90-U90-V90</f>
        <v>170765</v>
      </c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64"/>
      <c r="X90" s="221"/>
      <c r="Y90" s="222"/>
    </row>
    <row r="91" spans="1:25" s="131" customFormat="1" ht="41.25" customHeight="1">
      <c r="A91" s="223">
        <v>73</v>
      </c>
      <c r="B91" s="218" t="s">
        <v>281</v>
      </c>
      <c r="C91" s="224" t="s">
        <v>284</v>
      </c>
      <c r="D91" s="157" t="s">
        <v>293</v>
      </c>
      <c r="E91" s="127" t="s">
        <v>291</v>
      </c>
      <c r="F91" s="338" t="s">
        <v>292</v>
      </c>
      <c r="G91" s="153">
        <v>44006</v>
      </c>
      <c r="H91" s="153">
        <v>44057</v>
      </c>
      <c r="I91" s="153">
        <v>44196</v>
      </c>
      <c r="J91" s="129">
        <v>33100000</v>
      </c>
      <c r="K91" s="130">
        <v>947696</v>
      </c>
      <c r="L91" s="192">
        <f>K91-R91</f>
        <v>0</v>
      </c>
      <c r="M91" s="221"/>
      <c r="N91" s="221"/>
      <c r="O91" s="221"/>
      <c r="P91" s="221"/>
      <c r="Q91" s="221"/>
      <c r="R91" s="221">
        <v>947696</v>
      </c>
      <c r="S91" s="221"/>
      <c r="T91" s="221"/>
      <c r="U91" s="221"/>
      <c r="V91" s="221"/>
      <c r="W91" s="264"/>
      <c r="X91" s="221"/>
      <c r="Y91" s="222"/>
    </row>
    <row r="92" spans="1:25" s="131" customFormat="1" ht="41.25" customHeight="1">
      <c r="A92" s="225">
        <v>74</v>
      </c>
      <c r="B92" s="156" t="s">
        <v>281</v>
      </c>
      <c r="C92" s="226" t="s">
        <v>284</v>
      </c>
      <c r="D92" s="155" t="s">
        <v>296</v>
      </c>
      <c r="E92" s="227" t="s">
        <v>295</v>
      </c>
      <c r="F92" s="337" t="s">
        <v>294</v>
      </c>
      <c r="G92" s="355">
        <v>44006</v>
      </c>
      <c r="H92" s="355">
        <v>44011</v>
      </c>
      <c r="I92" s="355">
        <v>44196</v>
      </c>
      <c r="J92" s="228">
        <v>33100000</v>
      </c>
      <c r="K92" s="229">
        <v>487030</v>
      </c>
      <c r="L92" s="230">
        <f>K92-R92</f>
        <v>0</v>
      </c>
      <c r="M92" s="231"/>
      <c r="N92" s="231"/>
      <c r="O92" s="231"/>
      <c r="P92" s="231"/>
      <c r="Q92" s="231"/>
      <c r="R92" s="231">
        <v>487030</v>
      </c>
      <c r="S92" s="231"/>
      <c r="T92" s="231"/>
      <c r="U92" s="231"/>
      <c r="V92" s="231"/>
      <c r="W92" s="265"/>
      <c r="X92" s="231"/>
      <c r="Y92" s="232"/>
    </row>
    <row r="93" spans="1:25" s="117" customFormat="1" ht="32.25" customHeight="1">
      <c r="A93" s="343">
        <v>75</v>
      </c>
      <c r="B93" s="152" t="s">
        <v>82</v>
      </c>
      <c r="C93" s="17" t="s">
        <v>13</v>
      </c>
      <c r="D93" s="143" t="s">
        <v>297</v>
      </c>
      <c r="E93" s="144" t="s">
        <v>83</v>
      </c>
      <c r="F93" s="172"/>
      <c r="G93" s="145">
        <v>44007</v>
      </c>
      <c r="H93" s="145"/>
      <c r="I93" s="145"/>
      <c r="J93" s="138">
        <v>15800000</v>
      </c>
      <c r="K93" s="146">
        <v>50</v>
      </c>
      <c r="L93" s="189">
        <f>K93-S93</f>
        <v>0</v>
      </c>
      <c r="M93" s="19"/>
      <c r="N93" s="19"/>
      <c r="O93" s="19"/>
      <c r="P93" s="19"/>
      <c r="Q93" s="19"/>
      <c r="R93" s="19"/>
      <c r="S93" s="19">
        <v>50</v>
      </c>
      <c r="T93" s="19"/>
      <c r="U93" s="19"/>
      <c r="V93" s="19"/>
      <c r="W93" s="261"/>
      <c r="X93" s="19"/>
      <c r="Y93" s="118"/>
    </row>
    <row r="94" spans="1:25" s="117" customFormat="1" ht="34.5" customHeight="1">
      <c r="A94" s="343">
        <v>76</v>
      </c>
      <c r="B94" s="33" t="s">
        <v>65</v>
      </c>
      <c r="C94" s="17" t="s">
        <v>13</v>
      </c>
      <c r="D94" s="34" t="s">
        <v>299</v>
      </c>
      <c r="E94" s="34" t="s">
        <v>91</v>
      </c>
      <c r="F94" s="173" t="s">
        <v>298</v>
      </c>
      <c r="G94" s="35">
        <v>44012</v>
      </c>
      <c r="H94" s="35">
        <v>44012</v>
      </c>
      <c r="I94" s="62">
        <v>44075</v>
      </c>
      <c r="J94" s="70">
        <v>3100000</v>
      </c>
      <c r="K94" s="74">
        <v>100</v>
      </c>
      <c r="L94" s="189">
        <f>K94-S94</f>
        <v>0</v>
      </c>
      <c r="M94" s="19"/>
      <c r="N94" s="19"/>
      <c r="O94" s="19"/>
      <c r="P94" s="19"/>
      <c r="Q94" s="19"/>
      <c r="R94" s="19"/>
      <c r="S94" s="19">
        <v>100</v>
      </c>
      <c r="T94" s="19"/>
      <c r="U94" s="19"/>
      <c r="V94" s="19"/>
      <c r="W94" s="261"/>
      <c r="X94" s="19"/>
      <c r="Y94" s="118"/>
    </row>
    <row r="95" spans="1:25" s="119" customFormat="1" ht="34.5" customHeight="1">
      <c r="A95" s="235">
        <v>77</v>
      </c>
      <c r="B95" s="33" t="s">
        <v>65</v>
      </c>
      <c r="C95" s="17" t="s">
        <v>13</v>
      </c>
      <c r="D95" s="34" t="s">
        <v>306</v>
      </c>
      <c r="E95" s="34" t="s">
        <v>91</v>
      </c>
      <c r="F95" s="173" t="s">
        <v>304</v>
      </c>
      <c r="G95" s="35">
        <v>44013</v>
      </c>
      <c r="H95" s="35">
        <v>44013</v>
      </c>
      <c r="I95" s="62">
        <v>44075</v>
      </c>
      <c r="J95" s="70">
        <v>3100000</v>
      </c>
      <c r="K95" s="74">
        <v>100</v>
      </c>
      <c r="L95" s="190">
        <f>K95-S95</f>
        <v>0</v>
      </c>
      <c r="M95" s="354"/>
      <c r="N95" s="354"/>
      <c r="O95" s="354"/>
      <c r="P95" s="354"/>
      <c r="Q95" s="354"/>
      <c r="R95" s="354"/>
      <c r="S95" s="354">
        <v>100</v>
      </c>
      <c r="T95" s="354"/>
      <c r="U95" s="354"/>
      <c r="V95" s="354"/>
      <c r="W95" s="266"/>
      <c r="X95" s="354"/>
      <c r="Y95" s="122"/>
    </row>
    <row r="96" spans="1:25" s="119" customFormat="1" ht="36.75" customHeight="1">
      <c r="A96" s="147">
        <v>78</v>
      </c>
      <c r="B96" s="152" t="s">
        <v>82</v>
      </c>
      <c r="C96" s="17" t="s">
        <v>13</v>
      </c>
      <c r="D96" s="143" t="s">
        <v>300</v>
      </c>
      <c r="E96" s="144" t="s">
        <v>83</v>
      </c>
      <c r="F96" s="172"/>
      <c r="G96" s="145">
        <v>44013</v>
      </c>
      <c r="H96" s="145"/>
      <c r="I96" s="145"/>
      <c r="J96" s="138">
        <v>15800000</v>
      </c>
      <c r="K96" s="146">
        <v>50</v>
      </c>
      <c r="L96" s="190">
        <f>K96-S96</f>
        <v>0</v>
      </c>
      <c r="M96" s="354"/>
      <c r="N96" s="354"/>
      <c r="O96" s="354"/>
      <c r="P96" s="354"/>
      <c r="Q96" s="354"/>
      <c r="R96" s="354"/>
      <c r="S96" s="354">
        <v>50</v>
      </c>
      <c r="T96" s="354"/>
      <c r="U96" s="354"/>
      <c r="V96" s="354"/>
      <c r="W96" s="266"/>
      <c r="X96" s="354"/>
      <c r="Y96" s="122"/>
    </row>
    <row r="97" spans="1:25" s="214" customFormat="1" ht="36.75" customHeight="1">
      <c r="A97" s="233">
        <v>79</v>
      </c>
      <c r="B97" s="126" t="s">
        <v>305</v>
      </c>
      <c r="C97" s="17" t="s">
        <v>13</v>
      </c>
      <c r="D97" s="215" t="s">
        <v>301</v>
      </c>
      <c r="E97" s="234" t="s">
        <v>302</v>
      </c>
      <c r="F97" s="173" t="s">
        <v>303</v>
      </c>
      <c r="G97" s="356">
        <v>44015</v>
      </c>
      <c r="H97" s="356">
        <v>44022</v>
      </c>
      <c r="I97" s="128">
        <v>44075</v>
      </c>
      <c r="J97" s="210">
        <v>18900000</v>
      </c>
      <c r="K97" s="216">
        <v>200</v>
      </c>
      <c r="L97" s="211">
        <f>K97-S97</f>
        <v>0</v>
      </c>
      <c r="M97" s="212"/>
      <c r="N97" s="212"/>
      <c r="O97" s="212"/>
      <c r="P97" s="212"/>
      <c r="Q97" s="212"/>
      <c r="R97" s="212"/>
      <c r="S97" s="212">
        <v>200</v>
      </c>
      <c r="T97" s="212"/>
      <c r="U97" s="212"/>
      <c r="V97" s="212"/>
      <c r="W97" s="263"/>
      <c r="X97" s="212"/>
      <c r="Y97" s="213"/>
    </row>
    <row r="98" spans="1:25" s="214" customFormat="1" ht="21.75" customHeight="1">
      <c r="A98" s="602">
        <v>80</v>
      </c>
      <c r="B98" s="582" t="s">
        <v>28</v>
      </c>
      <c r="C98" s="584" t="s">
        <v>13</v>
      </c>
      <c r="D98" s="584" t="s">
        <v>274</v>
      </c>
      <c r="E98" s="586" t="s">
        <v>63</v>
      </c>
      <c r="F98" s="588"/>
      <c r="G98" s="590">
        <v>44018</v>
      </c>
      <c r="H98" s="590"/>
      <c r="I98" s="590"/>
      <c r="J98" s="138">
        <v>41100000</v>
      </c>
      <c r="K98" s="139">
        <v>102</v>
      </c>
      <c r="L98" s="596">
        <f>K98+K99-S98</f>
        <v>0</v>
      </c>
      <c r="M98" s="212"/>
      <c r="N98" s="212"/>
      <c r="O98" s="212"/>
      <c r="P98" s="212"/>
      <c r="Q98" s="212"/>
      <c r="R98" s="212"/>
      <c r="S98" s="611">
        <v>282</v>
      </c>
      <c r="T98" s="212"/>
      <c r="U98" s="212"/>
      <c r="V98" s="212"/>
      <c r="W98" s="263"/>
      <c r="X98" s="212"/>
      <c r="Y98" s="213"/>
    </row>
    <row r="99" spans="1:25" s="214" customFormat="1" ht="18.75" customHeight="1">
      <c r="A99" s="603"/>
      <c r="B99" s="583"/>
      <c r="C99" s="585"/>
      <c r="D99" s="585"/>
      <c r="E99" s="587"/>
      <c r="F99" s="589"/>
      <c r="G99" s="591"/>
      <c r="H99" s="591"/>
      <c r="I99" s="591"/>
      <c r="J99" s="138">
        <v>15900000</v>
      </c>
      <c r="K99" s="139">
        <v>180</v>
      </c>
      <c r="L99" s="597"/>
      <c r="M99" s="212"/>
      <c r="N99" s="212"/>
      <c r="O99" s="212"/>
      <c r="P99" s="212"/>
      <c r="Q99" s="212"/>
      <c r="R99" s="212"/>
      <c r="S99" s="612"/>
      <c r="T99" s="212"/>
      <c r="U99" s="212"/>
      <c r="V99" s="212"/>
      <c r="W99" s="263"/>
      <c r="X99" s="212"/>
      <c r="Y99" s="213"/>
    </row>
    <row r="100" spans="1:25" s="214" customFormat="1" ht="33.75" customHeight="1">
      <c r="A100" s="236"/>
      <c r="B100" s="27" t="s">
        <v>28</v>
      </c>
      <c r="C100" s="17" t="s">
        <v>13</v>
      </c>
      <c r="D100" s="17" t="s">
        <v>339</v>
      </c>
      <c r="E100" s="106" t="s">
        <v>64</v>
      </c>
      <c r="F100" s="338" t="s">
        <v>340</v>
      </c>
      <c r="G100" s="28">
        <v>44035</v>
      </c>
      <c r="H100" s="28">
        <v>44039</v>
      </c>
      <c r="I100" s="61">
        <v>44075</v>
      </c>
      <c r="J100" s="70">
        <v>15800000</v>
      </c>
      <c r="K100" s="125">
        <v>180.8</v>
      </c>
      <c r="L100" s="253">
        <f>K100-S100-T100-U100-V100</f>
        <v>180.8</v>
      </c>
      <c r="M100" s="212"/>
      <c r="N100" s="212"/>
      <c r="O100" s="212"/>
      <c r="P100" s="212"/>
      <c r="Q100" s="212"/>
      <c r="R100" s="212"/>
      <c r="S100" s="366"/>
      <c r="T100" s="212"/>
      <c r="U100" s="212"/>
      <c r="V100" s="212"/>
      <c r="W100" s="263"/>
      <c r="X100" s="212"/>
      <c r="Y100" s="213"/>
    </row>
    <row r="101" spans="1:25" s="214" customFormat="1" ht="22.5" customHeight="1">
      <c r="A101" s="236"/>
      <c r="B101" s="582" t="s">
        <v>28</v>
      </c>
      <c r="C101" s="584" t="s">
        <v>13</v>
      </c>
      <c r="D101" s="584" t="s">
        <v>341</v>
      </c>
      <c r="E101" s="586" t="s">
        <v>63</v>
      </c>
      <c r="F101" s="588"/>
      <c r="G101" s="590">
        <v>44046</v>
      </c>
      <c r="H101" s="590"/>
      <c r="I101" s="590"/>
      <c r="J101" s="138">
        <v>41100000</v>
      </c>
      <c r="K101" s="139">
        <v>102</v>
      </c>
      <c r="L101" s="596">
        <f>K101:K102-T101:T102</f>
        <v>0</v>
      </c>
      <c r="M101" s="212"/>
      <c r="N101" s="212"/>
      <c r="O101" s="212"/>
      <c r="P101" s="212"/>
      <c r="Q101" s="212"/>
      <c r="R101" s="212"/>
      <c r="S101" s="366"/>
      <c r="T101" s="212">
        <v>102</v>
      </c>
      <c r="U101" s="212"/>
      <c r="V101" s="212"/>
      <c r="W101" s="263"/>
      <c r="X101" s="212"/>
      <c r="Y101" s="213"/>
    </row>
    <row r="102" spans="1:25" s="214" customFormat="1" ht="22.5" customHeight="1">
      <c r="A102" s="236"/>
      <c r="B102" s="583"/>
      <c r="C102" s="585"/>
      <c r="D102" s="585"/>
      <c r="E102" s="587"/>
      <c r="F102" s="589"/>
      <c r="G102" s="591"/>
      <c r="H102" s="591"/>
      <c r="I102" s="591"/>
      <c r="J102" s="138">
        <v>15900000</v>
      </c>
      <c r="K102" s="139">
        <v>180</v>
      </c>
      <c r="L102" s="597"/>
      <c r="M102" s="212"/>
      <c r="N102" s="212"/>
      <c r="O102" s="212"/>
      <c r="P102" s="212"/>
      <c r="Q102" s="212"/>
      <c r="R102" s="212"/>
      <c r="S102" s="366"/>
      <c r="T102" s="212">
        <v>180</v>
      </c>
      <c r="U102" s="212"/>
      <c r="V102" s="212"/>
      <c r="W102" s="263"/>
      <c r="X102" s="212"/>
      <c r="Y102" s="213"/>
    </row>
    <row r="103" spans="1:25" s="214" customFormat="1" ht="22.5" customHeight="1">
      <c r="A103" s="236"/>
      <c r="B103" s="38" t="s">
        <v>65</v>
      </c>
      <c r="C103" s="17" t="s">
        <v>13</v>
      </c>
      <c r="D103" s="345" t="s">
        <v>342</v>
      </c>
      <c r="E103" s="141" t="s">
        <v>343</v>
      </c>
      <c r="F103" s="338" t="s">
        <v>344</v>
      </c>
      <c r="G103" s="340">
        <v>44053</v>
      </c>
      <c r="H103" s="340">
        <v>44053</v>
      </c>
      <c r="I103" s="63">
        <v>44089</v>
      </c>
      <c r="J103" s="70">
        <v>3100000</v>
      </c>
      <c r="K103" s="125">
        <v>45</v>
      </c>
      <c r="L103" s="253">
        <f>K103-T103</f>
        <v>0</v>
      </c>
      <c r="M103" s="212"/>
      <c r="N103" s="212"/>
      <c r="O103" s="212"/>
      <c r="P103" s="212"/>
      <c r="Q103" s="212"/>
      <c r="R103" s="212"/>
      <c r="S103" s="366"/>
      <c r="T103" s="212">
        <v>45</v>
      </c>
      <c r="U103" s="212"/>
      <c r="V103" s="212"/>
      <c r="W103" s="263"/>
      <c r="X103" s="212"/>
      <c r="Y103" s="213"/>
    </row>
    <row r="104" spans="1:25" s="214" customFormat="1" ht="22.5" customHeight="1">
      <c r="A104" s="602"/>
      <c r="B104" s="582" t="s">
        <v>28</v>
      </c>
      <c r="C104" s="584" t="s">
        <v>13</v>
      </c>
      <c r="D104" s="584" t="s">
        <v>345</v>
      </c>
      <c r="E104" s="586" t="s">
        <v>346</v>
      </c>
      <c r="F104" s="588"/>
      <c r="G104" s="590">
        <v>44055</v>
      </c>
      <c r="H104" s="590"/>
      <c r="I104" s="590"/>
      <c r="J104" s="138">
        <v>15800000</v>
      </c>
      <c r="K104" s="139">
        <v>63.59</v>
      </c>
      <c r="L104" s="596">
        <f>K104:K105-T104:T105</f>
        <v>0</v>
      </c>
      <c r="M104" s="212"/>
      <c r="N104" s="212"/>
      <c r="O104" s="212"/>
      <c r="P104" s="212"/>
      <c r="Q104" s="212"/>
      <c r="R104" s="212"/>
      <c r="S104" s="366"/>
      <c r="T104" s="212">
        <v>63.59</v>
      </c>
      <c r="U104" s="212"/>
      <c r="V104" s="212"/>
      <c r="W104" s="263"/>
      <c r="X104" s="212"/>
      <c r="Y104" s="213"/>
    </row>
    <row r="105" spans="1:25" s="214" customFormat="1" ht="22.5" customHeight="1">
      <c r="A105" s="603"/>
      <c r="B105" s="583"/>
      <c r="C105" s="585"/>
      <c r="D105" s="585"/>
      <c r="E105" s="587"/>
      <c r="F105" s="589"/>
      <c r="G105" s="591"/>
      <c r="H105" s="591"/>
      <c r="I105" s="591"/>
      <c r="J105" s="138">
        <v>15300000</v>
      </c>
      <c r="K105" s="139">
        <v>4.55</v>
      </c>
      <c r="L105" s="597"/>
      <c r="M105" s="212"/>
      <c r="N105" s="212"/>
      <c r="O105" s="212"/>
      <c r="P105" s="212"/>
      <c r="Q105" s="212"/>
      <c r="R105" s="212"/>
      <c r="S105" s="366"/>
      <c r="T105" s="212">
        <v>4.55</v>
      </c>
      <c r="U105" s="212"/>
      <c r="V105" s="212"/>
      <c r="W105" s="263"/>
      <c r="X105" s="212"/>
      <c r="Y105" s="213"/>
    </row>
    <row r="106" spans="1:25" s="214" customFormat="1" ht="22.5" customHeight="1">
      <c r="A106" s="236"/>
      <c r="B106" s="38" t="s">
        <v>65</v>
      </c>
      <c r="C106" s="17" t="s">
        <v>13</v>
      </c>
      <c r="D106" s="345" t="s">
        <v>348</v>
      </c>
      <c r="E106" s="141" t="s">
        <v>343</v>
      </c>
      <c r="F106" s="338" t="s">
        <v>347</v>
      </c>
      <c r="G106" s="340">
        <v>44057</v>
      </c>
      <c r="H106" s="340">
        <v>44057</v>
      </c>
      <c r="I106" s="63">
        <v>44105</v>
      </c>
      <c r="J106" s="70">
        <v>3100000</v>
      </c>
      <c r="K106" s="125">
        <v>295</v>
      </c>
      <c r="L106" s="253">
        <f>K106-T106</f>
        <v>0</v>
      </c>
      <c r="M106" s="212"/>
      <c r="N106" s="212"/>
      <c r="O106" s="212"/>
      <c r="P106" s="212"/>
      <c r="Q106" s="212"/>
      <c r="R106" s="212"/>
      <c r="S106" s="366"/>
      <c r="T106" s="212">
        <v>295</v>
      </c>
      <c r="U106" s="212"/>
      <c r="V106" s="212"/>
      <c r="W106" s="263"/>
      <c r="X106" s="212"/>
      <c r="Y106" s="213"/>
    </row>
    <row r="107" spans="1:25" s="214" customFormat="1" ht="22.5" customHeight="1">
      <c r="A107" s="236"/>
      <c r="B107" s="152" t="s">
        <v>82</v>
      </c>
      <c r="C107" s="17" t="s">
        <v>13</v>
      </c>
      <c r="D107" s="143" t="s">
        <v>356</v>
      </c>
      <c r="E107" s="144" t="s">
        <v>83</v>
      </c>
      <c r="F107" s="172"/>
      <c r="G107" s="145">
        <v>44064</v>
      </c>
      <c r="H107" s="145"/>
      <c r="I107" s="145"/>
      <c r="J107" s="138">
        <v>15800000</v>
      </c>
      <c r="K107" s="146">
        <v>225</v>
      </c>
      <c r="L107" s="189">
        <f>K107-T107</f>
        <v>0</v>
      </c>
      <c r="M107" s="212"/>
      <c r="N107" s="212"/>
      <c r="O107" s="212"/>
      <c r="P107" s="212"/>
      <c r="Q107" s="212"/>
      <c r="R107" s="212"/>
      <c r="S107" s="366"/>
      <c r="T107" s="212">
        <v>225</v>
      </c>
      <c r="U107" s="212"/>
      <c r="V107" s="212"/>
      <c r="W107" s="263"/>
      <c r="X107" s="212"/>
      <c r="Y107" s="213"/>
    </row>
    <row r="108" spans="1:25" s="214" customFormat="1" ht="22.5" customHeight="1">
      <c r="A108" s="236"/>
      <c r="B108" s="38" t="s">
        <v>351</v>
      </c>
      <c r="C108" s="17" t="s">
        <v>13</v>
      </c>
      <c r="D108" s="345" t="s">
        <v>355</v>
      </c>
      <c r="E108" s="141" t="s">
        <v>350</v>
      </c>
      <c r="F108" s="338" t="s">
        <v>349</v>
      </c>
      <c r="G108" s="340">
        <v>44067</v>
      </c>
      <c r="H108" s="340">
        <v>44070</v>
      </c>
      <c r="I108" s="63">
        <v>44105</v>
      </c>
      <c r="J108" s="70">
        <v>31500000</v>
      </c>
      <c r="K108" s="125">
        <v>125</v>
      </c>
      <c r="L108" s="253">
        <f>K108-T108</f>
        <v>0</v>
      </c>
      <c r="M108" s="212"/>
      <c r="N108" s="212"/>
      <c r="O108" s="212"/>
      <c r="P108" s="212"/>
      <c r="Q108" s="212"/>
      <c r="R108" s="212"/>
      <c r="S108" s="366"/>
      <c r="T108" s="212">
        <v>125</v>
      </c>
      <c r="U108" s="212"/>
      <c r="V108" s="212"/>
      <c r="W108" s="263"/>
      <c r="X108" s="212"/>
      <c r="Y108" s="213"/>
    </row>
    <row r="109" spans="1:25" s="309" customFormat="1" ht="27.75" customHeight="1">
      <c r="A109" s="236"/>
      <c r="B109" s="38" t="s">
        <v>354</v>
      </c>
      <c r="C109" s="17" t="s">
        <v>13</v>
      </c>
      <c r="D109" s="345" t="s">
        <v>353</v>
      </c>
      <c r="E109" s="141" t="s">
        <v>352</v>
      </c>
      <c r="F109" s="338"/>
      <c r="G109" s="340">
        <v>44062</v>
      </c>
      <c r="H109" s="340"/>
      <c r="I109" s="63"/>
      <c r="J109" s="70">
        <v>55100000</v>
      </c>
      <c r="K109" s="125">
        <v>80</v>
      </c>
      <c r="L109" s="310">
        <f>K109-T109</f>
        <v>0</v>
      </c>
      <c r="M109" s="212"/>
      <c r="N109" s="212"/>
      <c r="O109" s="212"/>
      <c r="P109" s="212"/>
      <c r="Q109" s="212"/>
      <c r="R109" s="212"/>
      <c r="S109" s="366"/>
      <c r="T109" s="212">
        <v>80</v>
      </c>
      <c r="U109" s="212"/>
      <c r="V109" s="212"/>
      <c r="W109" s="212"/>
      <c r="X109" s="212"/>
      <c r="Y109" s="212"/>
    </row>
    <row r="110" spans="1:25" s="309" customFormat="1" ht="27" customHeight="1">
      <c r="A110" s="602"/>
      <c r="B110" s="529" t="s">
        <v>357</v>
      </c>
      <c r="C110" s="516" t="s">
        <v>13</v>
      </c>
      <c r="D110" s="516" t="s">
        <v>358</v>
      </c>
      <c r="E110" s="546" t="s">
        <v>359</v>
      </c>
      <c r="F110" s="576" t="s">
        <v>360</v>
      </c>
      <c r="G110" s="527">
        <v>44070</v>
      </c>
      <c r="H110" s="527">
        <v>44075</v>
      </c>
      <c r="I110" s="527">
        <v>44145</v>
      </c>
      <c r="J110" s="70">
        <v>9200000</v>
      </c>
      <c r="K110" s="125">
        <v>120</v>
      </c>
      <c r="L110" s="596">
        <f>K110-T110</f>
        <v>120</v>
      </c>
      <c r="M110" s="212"/>
      <c r="N110" s="212"/>
      <c r="O110" s="212"/>
      <c r="P110" s="212"/>
      <c r="Q110" s="212"/>
      <c r="R110" s="212"/>
      <c r="S110" s="366"/>
      <c r="T110" s="212"/>
      <c r="U110" s="212">
        <v>120</v>
      </c>
      <c r="V110" s="212"/>
      <c r="W110" s="212"/>
      <c r="X110" s="212"/>
      <c r="Y110" s="212"/>
    </row>
    <row r="111" spans="1:25" s="214" customFormat="1" ht="22.5" customHeight="1">
      <c r="A111" s="603"/>
      <c r="B111" s="530"/>
      <c r="C111" s="517"/>
      <c r="D111" s="517"/>
      <c r="E111" s="547"/>
      <c r="F111" s="578"/>
      <c r="G111" s="528"/>
      <c r="H111" s="528"/>
      <c r="I111" s="528"/>
      <c r="J111" s="70">
        <v>50100000</v>
      </c>
      <c r="K111" s="125">
        <v>36</v>
      </c>
      <c r="L111" s="597"/>
      <c r="M111" s="212"/>
      <c r="N111" s="212"/>
      <c r="O111" s="212"/>
      <c r="P111" s="212"/>
      <c r="Q111" s="212"/>
      <c r="R111" s="212"/>
      <c r="S111" s="366"/>
      <c r="T111" s="212"/>
      <c r="U111" s="212">
        <v>36</v>
      </c>
      <c r="V111" s="212"/>
      <c r="W111" s="263"/>
      <c r="X111" s="212"/>
      <c r="Y111" s="213"/>
    </row>
    <row r="112" spans="1:25" s="214" customFormat="1" ht="22.5" customHeight="1">
      <c r="A112" s="236"/>
      <c r="B112" s="152" t="s">
        <v>82</v>
      </c>
      <c r="C112" s="345"/>
      <c r="D112" s="345" t="s">
        <v>361</v>
      </c>
      <c r="E112" s="144" t="s">
        <v>83</v>
      </c>
      <c r="F112" s="172"/>
      <c r="G112" s="145">
        <v>44007</v>
      </c>
      <c r="H112" s="145"/>
      <c r="I112" s="145"/>
      <c r="J112" s="138">
        <v>15800000</v>
      </c>
      <c r="K112" s="146">
        <v>140</v>
      </c>
      <c r="L112" s="189">
        <f>K112-U112</f>
        <v>0</v>
      </c>
      <c r="M112" s="212"/>
      <c r="N112" s="212"/>
      <c r="O112" s="212"/>
      <c r="P112" s="212"/>
      <c r="Q112" s="212"/>
      <c r="R112" s="212"/>
      <c r="S112" s="366"/>
      <c r="T112" s="212"/>
      <c r="U112" s="212">
        <v>140</v>
      </c>
      <c r="V112" s="212"/>
      <c r="W112" s="263"/>
      <c r="X112" s="212"/>
      <c r="Y112" s="213"/>
    </row>
    <row r="113" spans="1:25" s="214" customFormat="1" ht="28.5" customHeight="1">
      <c r="A113" s="236"/>
      <c r="B113" s="38" t="s">
        <v>363</v>
      </c>
      <c r="C113" s="17" t="s">
        <v>13</v>
      </c>
      <c r="D113" s="345" t="s">
        <v>362</v>
      </c>
      <c r="E113" s="141" t="s">
        <v>365</v>
      </c>
      <c r="F113" s="338" t="s">
        <v>368</v>
      </c>
      <c r="G113" s="340">
        <v>44076</v>
      </c>
      <c r="H113" s="340">
        <v>44079</v>
      </c>
      <c r="I113" s="63">
        <v>44196</v>
      </c>
      <c r="J113" s="70">
        <v>30200000</v>
      </c>
      <c r="K113" s="125">
        <v>900</v>
      </c>
      <c r="L113" s="253">
        <f>K113-U113</f>
        <v>0</v>
      </c>
      <c r="M113" s="212"/>
      <c r="N113" s="212"/>
      <c r="O113" s="212"/>
      <c r="P113" s="212"/>
      <c r="Q113" s="212"/>
      <c r="R113" s="212"/>
      <c r="S113" s="366"/>
      <c r="T113" s="212"/>
      <c r="U113" s="212">
        <v>900</v>
      </c>
      <c r="V113" s="212"/>
      <c r="W113" s="263"/>
      <c r="X113" s="212"/>
      <c r="Y113" s="213"/>
    </row>
    <row r="114" spans="1:25" s="214" customFormat="1" ht="27" customHeight="1">
      <c r="A114" s="236"/>
      <c r="B114" s="38" t="s">
        <v>98</v>
      </c>
      <c r="C114" s="17" t="s">
        <v>13</v>
      </c>
      <c r="D114" s="345" t="s">
        <v>366</v>
      </c>
      <c r="E114" s="141" t="s">
        <v>365</v>
      </c>
      <c r="F114" s="338" t="s">
        <v>364</v>
      </c>
      <c r="G114" s="340">
        <v>44076</v>
      </c>
      <c r="H114" s="340">
        <v>44079</v>
      </c>
      <c r="I114" s="63">
        <v>44196</v>
      </c>
      <c r="J114" s="70">
        <v>50300000</v>
      </c>
      <c r="K114" s="125">
        <v>120</v>
      </c>
      <c r="L114" s="253">
        <f>K114-U114</f>
        <v>0</v>
      </c>
      <c r="M114" s="212"/>
      <c r="N114" s="212"/>
      <c r="O114" s="212"/>
      <c r="P114" s="212"/>
      <c r="Q114" s="212"/>
      <c r="R114" s="212"/>
      <c r="S114" s="366"/>
      <c r="T114" s="212"/>
      <c r="U114" s="212">
        <v>120</v>
      </c>
      <c r="V114" s="212"/>
      <c r="W114" s="263"/>
      <c r="X114" s="212"/>
      <c r="Y114" s="213"/>
    </row>
    <row r="115" spans="1:25" s="214" customFormat="1" ht="24.75" customHeight="1">
      <c r="A115" s="602"/>
      <c r="B115" s="512" t="s">
        <v>369</v>
      </c>
      <c r="C115" s="516"/>
      <c r="D115" s="516" t="s">
        <v>370</v>
      </c>
      <c r="E115" s="546" t="s">
        <v>371</v>
      </c>
      <c r="F115" s="576" t="s">
        <v>367</v>
      </c>
      <c r="G115" s="527">
        <v>44076</v>
      </c>
      <c r="H115" s="527">
        <v>44084</v>
      </c>
      <c r="I115" s="527">
        <v>44196</v>
      </c>
      <c r="J115" s="70">
        <v>22800000</v>
      </c>
      <c r="K115" s="125">
        <v>966.5</v>
      </c>
      <c r="L115" s="596">
        <f>K115:K117-U115:U117</f>
        <v>0</v>
      </c>
      <c r="M115" s="212"/>
      <c r="N115" s="212"/>
      <c r="O115" s="212"/>
      <c r="P115" s="212"/>
      <c r="Q115" s="212"/>
      <c r="R115" s="212"/>
      <c r="S115" s="366"/>
      <c r="T115" s="212"/>
      <c r="U115" s="125">
        <v>966.5</v>
      </c>
      <c r="V115" s="212"/>
      <c r="W115" s="263"/>
      <c r="X115" s="212"/>
      <c r="Y115" s="213"/>
    </row>
    <row r="116" spans="1:25" s="214" customFormat="1" ht="22.5" customHeight="1">
      <c r="A116" s="604"/>
      <c r="B116" s="609"/>
      <c r="C116" s="606"/>
      <c r="D116" s="606"/>
      <c r="E116" s="610"/>
      <c r="F116" s="577"/>
      <c r="G116" s="564"/>
      <c r="H116" s="564"/>
      <c r="I116" s="564"/>
      <c r="J116" s="70">
        <v>32500000</v>
      </c>
      <c r="K116" s="125">
        <v>60</v>
      </c>
      <c r="L116" s="608"/>
      <c r="M116" s="212"/>
      <c r="N116" s="212"/>
      <c r="O116" s="212"/>
      <c r="P116" s="212"/>
      <c r="Q116" s="212"/>
      <c r="R116" s="212"/>
      <c r="S116" s="366"/>
      <c r="T116" s="212"/>
      <c r="U116" s="125">
        <v>60</v>
      </c>
      <c r="V116" s="212"/>
      <c r="W116" s="263"/>
      <c r="X116" s="212"/>
      <c r="Y116" s="213"/>
    </row>
    <row r="117" spans="1:25" s="214" customFormat="1" ht="18.75" customHeight="1">
      <c r="A117" s="603"/>
      <c r="B117" s="513"/>
      <c r="C117" s="517"/>
      <c r="D117" s="517"/>
      <c r="E117" s="547"/>
      <c r="F117" s="578"/>
      <c r="G117" s="528"/>
      <c r="H117" s="528"/>
      <c r="I117" s="528"/>
      <c r="J117" s="70">
        <v>3400000</v>
      </c>
      <c r="K117" s="125">
        <v>39.6</v>
      </c>
      <c r="L117" s="597"/>
      <c r="M117" s="212"/>
      <c r="N117" s="212"/>
      <c r="O117" s="212"/>
      <c r="P117" s="212"/>
      <c r="Q117" s="212"/>
      <c r="R117" s="212"/>
      <c r="S117" s="366"/>
      <c r="T117" s="212"/>
      <c r="U117" s="125">
        <v>39.6</v>
      </c>
      <c r="V117" s="212"/>
      <c r="W117" s="263"/>
      <c r="X117" s="212"/>
      <c r="Y117" s="213"/>
    </row>
    <row r="118" spans="1:25" s="214" customFormat="1" ht="30.75" customHeight="1">
      <c r="A118" s="236"/>
      <c r="B118" s="38" t="s">
        <v>373</v>
      </c>
      <c r="C118" s="17" t="s">
        <v>13</v>
      </c>
      <c r="D118" s="345" t="s">
        <v>372</v>
      </c>
      <c r="E118" s="141" t="s">
        <v>374</v>
      </c>
      <c r="F118" s="338" t="s">
        <v>375</v>
      </c>
      <c r="G118" s="340">
        <v>44076</v>
      </c>
      <c r="H118" s="340">
        <v>44084</v>
      </c>
      <c r="I118" s="63">
        <v>44196</v>
      </c>
      <c r="J118" s="70">
        <v>79800000</v>
      </c>
      <c r="K118" s="125">
        <v>310</v>
      </c>
      <c r="L118" s="253">
        <f>K118-U118</f>
        <v>0</v>
      </c>
      <c r="M118" s="212"/>
      <c r="N118" s="212"/>
      <c r="O118" s="212"/>
      <c r="P118" s="212"/>
      <c r="Q118" s="212"/>
      <c r="R118" s="212"/>
      <c r="S118" s="366"/>
      <c r="T118" s="212"/>
      <c r="U118" s="212">
        <v>310</v>
      </c>
      <c r="V118" s="212"/>
      <c r="W118" s="263"/>
      <c r="X118" s="212"/>
      <c r="Y118" s="213"/>
    </row>
    <row r="119" spans="1:25" s="214" customFormat="1" ht="22.5" customHeight="1">
      <c r="A119" s="602"/>
      <c r="B119" s="582" t="s">
        <v>28</v>
      </c>
      <c r="C119" s="584" t="s">
        <v>13</v>
      </c>
      <c r="D119" s="584" t="s">
        <v>376</v>
      </c>
      <c r="E119" s="586" t="s">
        <v>63</v>
      </c>
      <c r="F119" s="588"/>
      <c r="G119" s="590">
        <v>44075</v>
      </c>
      <c r="H119" s="590"/>
      <c r="I119" s="590"/>
      <c r="J119" s="138">
        <v>41100000</v>
      </c>
      <c r="K119" s="139">
        <v>120</v>
      </c>
      <c r="L119" s="596">
        <f>K119:K120-U119:U120</f>
        <v>0</v>
      </c>
      <c r="M119" s="212"/>
      <c r="N119" s="212"/>
      <c r="O119" s="212"/>
      <c r="P119" s="212"/>
      <c r="Q119" s="212"/>
      <c r="R119" s="212"/>
      <c r="S119" s="366"/>
      <c r="T119" s="212"/>
      <c r="U119" s="212">
        <v>120</v>
      </c>
      <c r="V119" s="212"/>
      <c r="W119" s="263"/>
      <c r="X119" s="212"/>
      <c r="Y119" s="213"/>
    </row>
    <row r="120" spans="1:25" s="214" customFormat="1" ht="17.25" customHeight="1">
      <c r="A120" s="603"/>
      <c r="B120" s="583"/>
      <c r="C120" s="585"/>
      <c r="D120" s="585"/>
      <c r="E120" s="587"/>
      <c r="F120" s="589"/>
      <c r="G120" s="591"/>
      <c r="H120" s="591"/>
      <c r="I120" s="591"/>
      <c r="J120" s="138">
        <v>15900000</v>
      </c>
      <c r="K120" s="139">
        <v>180</v>
      </c>
      <c r="L120" s="597"/>
      <c r="M120" s="212"/>
      <c r="N120" s="212"/>
      <c r="O120" s="212"/>
      <c r="P120" s="212"/>
      <c r="Q120" s="212"/>
      <c r="R120" s="212"/>
      <c r="S120" s="366"/>
      <c r="T120" s="212"/>
      <c r="U120" s="212">
        <v>180</v>
      </c>
      <c r="V120" s="212"/>
      <c r="W120" s="263"/>
      <c r="X120" s="212"/>
      <c r="Y120" s="213"/>
    </row>
    <row r="121" spans="1:25" s="214" customFormat="1" ht="30.75" customHeight="1">
      <c r="A121" s="236"/>
      <c r="B121" s="38" t="s">
        <v>378</v>
      </c>
      <c r="C121" s="17" t="s">
        <v>13</v>
      </c>
      <c r="D121" s="345" t="s">
        <v>377</v>
      </c>
      <c r="E121" s="141" t="s">
        <v>379</v>
      </c>
      <c r="F121" s="338" t="s">
        <v>380</v>
      </c>
      <c r="G121" s="340">
        <v>44082</v>
      </c>
      <c r="H121" s="340">
        <v>44135</v>
      </c>
      <c r="I121" s="63">
        <v>44196</v>
      </c>
      <c r="J121" s="70">
        <v>39800000</v>
      </c>
      <c r="K121" s="125">
        <v>600</v>
      </c>
      <c r="L121" s="253">
        <f>K121-U121</f>
        <v>1</v>
      </c>
      <c r="M121" s="212"/>
      <c r="N121" s="212"/>
      <c r="O121" s="212"/>
      <c r="P121" s="212"/>
      <c r="Q121" s="212"/>
      <c r="R121" s="212"/>
      <c r="S121" s="366"/>
      <c r="T121" s="212"/>
      <c r="U121" s="212">
        <v>599</v>
      </c>
      <c r="V121" s="212"/>
      <c r="W121" s="263"/>
      <c r="X121" s="212"/>
      <c r="Y121" s="213"/>
    </row>
    <row r="122" spans="1:25" s="214" customFormat="1" ht="22.5" customHeight="1">
      <c r="A122" s="236"/>
      <c r="B122" s="38" t="s">
        <v>382</v>
      </c>
      <c r="C122" s="17" t="s">
        <v>13</v>
      </c>
      <c r="D122" s="345" t="s">
        <v>381</v>
      </c>
      <c r="E122" s="141" t="s">
        <v>371</v>
      </c>
      <c r="F122" s="338" t="s">
        <v>383</v>
      </c>
      <c r="G122" s="340">
        <v>44082</v>
      </c>
      <c r="H122" s="340">
        <v>44089</v>
      </c>
      <c r="I122" s="63">
        <v>44196</v>
      </c>
      <c r="J122" s="70">
        <v>22800000</v>
      </c>
      <c r="K122" s="125">
        <v>192.45</v>
      </c>
      <c r="L122" s="253">
        <f>K122-U122</f>
        <v>0</v>
      </c>
      <c r="M122" s="212"/>
      <c r="N122" s="212"/>
      <c r="O122" s="212"/>
      <c r="P122" s="212"/>
      <c r="Q122" s="212"/>
      <c r="R122" s="212"/>
      <c r="S122" s="366"/>
      <c r="T122" s="212"/>
      <c r="U122" s="212">
        <v>192.45</v>
      </c>
      <c r="V122" s="212"/>
      <c r="W122" s="263"/>
      <c r="X122" s="212"/>
      <c r="Y122" s="213"/>
    </row>
    <row r="123" spans="1:25" s="214" customFormat="1" ht="30.75" customHeight="1">
      <c r="A123" s="236"/>
      <c r="B123" s="38" t="s">
        <v>79</v>
      </c>
      <c r="C123" s="17" t="s">
        <v>13</v>
      </c>
      <c r="D123" s="345" t="s">
        <v>384</v>
      </c>
      <c r="E123" s="141" t="s">
        <v>374</v>
      </c>
      <c r="F123" s="338" t="s">
        <v>385</v>
      </c>
      <c r="G123" s="340">
        <v>44082</v>
      </c>
      <c r="H123" s="340">
        <v>44082</v>
      </c>
      <c r="I123" s="63">
        <v>44136</v>
      </c>
      <c r="J123" s="70">
        <v>39200000</v>
      </c>
      <c r="K123" s="125">
        <v>41</v>
      </c>
      <c r="L123" s="253">
        <f>K123-U123</f>
        <v>0</v>
      </c>
      <c r="M123" s="212"/>
      <c r="N123" s="212"/>
      <c r="O123" s="212"/>
      <c r="P123" s="212"/>
      <c r="Q123" s="212"/>
      <c r="R123" s="212"/>
      <c r="S123" s="366"/>
      <c r="T123" s="212"/>
      <c r="U123" s="212">
        <v>41</v>
      </c>
      <c r="V123" s="212"/>
      <c r="W123" s="263"/>
      <c r="X123" s="212"/>
      <c r="Y123" s="213"/>
    </row>
    <row r="124" spans="1:25" s="214" customFormat="1" ht="30.75" customHeight="1">
      <c r="A124" s="236"/>
      <c r="B124" s="38" t="s">
        <v>275</v>
      </c>
      <c r="C124" s="17" t="s">
        <v>13</v>
      </c>
      <c r="D124" s="345" t="s">
        <v>386</v>
      </c>
      <c r="E124" s="141" t="s">
        <v>387</v>
      </c>
      <c r="F124" s="338" t="s">
        <v>388</v>
      </c>
      <c r="G124" s="340">
        <v>44084</v>
      </c>
      <c r="H124" s="340">
        <v>44089</v>
      </c>
      <c r="I124" s="63">
        <v>44196</v>
      </c>
      <c r="J124" s="70">
        <v>50100000</v>
      </c>
      <c r="K124" s="125">
        <v>1220</v>
      </c>
      <c r="L124" s="253">
        <f>K124-U124</f>
        <v>0</v>
      </c>
      <c r="M124" s="212"/>
      <c r="N124" s="212"/>
      <c r="O124" s="212"/>
      <c r="P124" s="212"/>
      <c r="Q124" s="212"/>
      <c r="R124" s="212"/>
      <c r="S124" s="366"/>
      <c r="T124" s="212"/>
      <c r="U124" s="212">
        <v>1220</v>
      </c>
      <c r="V124" s="212"/>
      <c r="W124" s="263"/>
      <c r="X124" s="212"/>
      <c r="Y124" s="213"/>
    </row>
    <row r="125" spans="1:25" s="214" customFormat="1" ht="30.75" customHeight="1">
      <c r="A125" s="236"/>
      <c r="B125" s="38" t="s">
        <v>390</v>
      </c>
      <c r="C125" s="17" t="s">
        <v>13</v>
      </c>
      <c r="D125" s="345" t="s">
        <v>389</v>
      </c>
      <c r="E125" s="141" t="s">
        <v>391</v>
      </c>
      <c r="F125" s="338" t="s">
        <v>392</v>
      </c>
      <c r="G125" s="340">
        <v>44084</v>
      </c>
      <c r="H125" s="340">
        <v>44084</v>
      </c>
      <c r="I125" s="63">
        <v>44196</v>
      </c>
      <c r="J125" s="70">
        <v>18500000</v>
      </c>
      <c r="K125" s="125">
        <v>108</v>
      </c>
      <c r="L125" s="253">
        <f>K125-U125</f>
        <v>0</v>
      </c>
      <c r="M125" s="212"/>
      <c r="N125" s="212"/>
      <c r="O125" s="212"/>
      <c r="P125" s="212"/>
      <c r="Q125" s="212"/>
      <c r="R125" s="212"/>
      <c r="S125" s="366"/>
      <c r="T125" s="212"/>
      <c r="U125" s="212">
        <v>108</v>
      </c>
      <c r="V125" s="212"/>
      <c r="W125" s="263"/>
      <c r="X125" s="212"/>
      <c r="Y125" s="213"/>
    </row>
    <row r="126" spans="1:25" s="214" customFormat="1" ht="36.75" customHeight="1">
      <c r="A126" s="236"/>
      <c r="B126" s="38" t="s">
        <v>395</v>
      </c>
      <c r="C126" s="17" t="s">
        <v>13</v>
      </c>
      <c r="D126" s="345" t="s">
        <v>393</v>
      </c>
      <c r="E126" s="141" t="s">
        <v>394</v>
      </c>
      <c r="F126" s="338" t="s">
        <v>396</v>
      </c>
      <c r="G126" s="340">
        <v>44096</v>
      </c>
      <c r="H126" s="340">
        <v>44180</v>
      </c>
      <c r="I126" s="63">
        <v>44227</v>
      </c>
      <c r="J126" s="70">
        <v>71600000</v>
      </c>
      <c r="K126" s="125">
        <v>240</v>
      </c>
      <c r="L126" s="253">
        <f>K126-V126-W126-X126</f>
        <v>240</v>
      </c>
      <c r="M126" s="212"/>
      <c r="N126" s="212"/>
      <c r="O126" s="212"/>
      <c r="P126" s="212"/>
      <c r="Q126" s="212"/>
      <c r="R126" s="212"/>
      <c r="S126" s="366"/>
      <c r="T126" s="212"/>
      <c r="U126" s="212"/>
      <c r="V126" s="212"/>
      <c r="W126" s="263"/>
      <c r="X126" s="212"/>
      <c r="Y126" s="213"/>
    </row>
    <row r="127" spans="1:25" s="214" customFormat="1" ht="30.75" customHeight="1">
      <c r="A127" s="236"/>
      <c r="B127" s="38" t="s">
        <v>399</v>
      </c>
      <c r="C127" s="17" t="s">
        <v>13</v>
      </c>
      <c r="D127" s="345" t="s">
        <v>398</v>
      </c>
      <c r="E127" s="141" t="s">
        <v>371</v>
      </c>
      <c r="F127" s="338" t="s">
        <v>397</v>
      </c>
      <c r="G127" s="340">
        <v>44096</v>
      </c>
      <c r="H127" s="340">
        <v>44105</v>
      </c>
      <c r="I127" s="63">
        <v>44196</v>
      </c>
      <c r="J127" s="70">
        <v>22800000</v>
      </c>
      <c r="K127" s="125">
        <v>140</v>
      </c>
      <c r="L127" s="253">
        <f>K127-V127</f>
        <v>0</v>
      </c>
      <c r="M127" s="212"/>
      <c r="N127" s="212"/>
      <c r="O127" s="212"/>
      <c r="P127" s="212"/>
      <c r="Q127" s="212"/>
      <c r="R127" s="212"/>
      <c r="S127" s="366"/>
      <c r="T127" s="212"/>
      <c r="U127" s="212"/>
      <c r="V127" s="212">
        <v>140</v>
      </c>
      <c r="W127" s="263"/>
      <c r="X127" s="212"/>
      <c r="Y127" s="213"/>
    </row>
    <row r="128" spans="1:25" s="214" customFormat="1" ht="22.5" customHeight="1">
      <c r="A128" s="236"/>
      <c r="B128" s="38" t="s">
        <v>351</v>
      </c>
      <c r="C128" s="17" t="s">
        <v>13</v>
      </c>
      <c r="D128" s="345" t="s">
        <v>400</v>
      </c>
      <c r="E128" s="141" t="s">
        <v>402</v>
      </c>
      <c r="F128" s="338" t="s">
        <v>401</v>
      </c>
      <c r="G128" s="340">
        <v>44096</v>
      </c>
      <c r="H128" s="340">
        <v>44104</v>
      </c>
      <c r="I128" s="63">
        <v>44196</v>
      </c>
      <c r="J128" s="70">
        <v>31500000</v>
      </c>
      <c r="K128" s="125">
        <v>156</v>
      </c>
      <c r="L128" s="253">
        <f>K128-V128</f>
        <v>0</v>
      </c>
      <c r="M128" s="212"/>
      <c r="N128" s="212"/>
      <c r="O128" s="212"/>
      <c r="P128" s="212"/>
      <c r="Q128" s="212"/>
      <c r="R128" s="212"/>
      <c r="S128" s="366"/>
      <c r="T128" s="212"/>
      <c r="U128" s="212"/>
      <c r="V128" s="212">
        <v>156</v>
      </c>
      <c r="W128" s="263"/>
      <c r="X128" s="212"/>
      <c r="Y128" s="213"/>
    </row>
    <row r="129" spans="1:25" s="214" customFormat="1" ht="22.5" customHeight="1">
      <c r="A129" s="602"/>
      <c r="B129" s="529" t="s">
        <v>28</v>
      </c>
      <c r="C129" s="516"/>
      <c r="D129" s="516" t="s">
        <v>404</v>
      </c>
      <c r="E129" s="518" t="s">
        <v>346</v>
      </c>
      <c r="F129" s="576"/>
      <c r="G129" s="527">
        <v>44099</v>
      </c>
      <c r="H129" s="527"/>
      <c r="I129" s="527"/>
      <c r="J129" s="70">
        <v>3200000</v>
      </c>
      <c r="K129" s="125">
        <v>30.66</v>
      </c>
      <c r="L129" s="596">
        <f>K129:K131-V129:V131</f>
        <v>0</v>
      </c>
      <c r="M129" s="212"/>
      <c r="N129" s="212"/>
      <c r="O129" s="212"/>
      <c r="P129" s="212"/>
      <c r="Q129" s="212"/>
      <c r="R129" s="212"/>
      <c r="S129" s="366"/>
      <c r="T129" s="212"/>
      <c r="U129" s="212"/>
      <c r="V129" s="212">
        <v>30.66</v>
      </c>
      <c r="W129" s="263"/>
      <c r="X129" s="212"/>
      <c r="Y129" s="213"/>
    </row>
    <row r="130" spans="1:25" s="214" customFormat="1" ht="22.5" customHeight="1">
      <c r="A130" s="604"/>
      <c r="B130" s="605"/>
      <c r="C130" s="606"/>
      <c r="D130" s="606"/>
      <c r="E130" s="607"/>
      <c r="F130" s="577"/>
      <c r="G130" s="564"/>
      <c r="H130" s="564"/>
      <c r="I130" s="564"/>
      <c r="J130" s="70">
        <v>15300000</v>
      </c>
      <c r="K130" s="125">
        <v>8.6999999999999993</v>
      </c>
      <c r="L130" s="608"/>
      <c r="M130" s="212"/>
      <c r="N130" s="212"/>
      <c r="O130" s="212"/>
      <c r="P130" s="212"/>
      <c r="Q130" s="212"/>
      <c r="R130" s="212"/>
      <c r="S130" s="366"/>
      <c r="T130" s="212"/>
      <c r="U130" s="212"/>
      <c r="V130" s="212">
        <v>8.6999999999999993</v>
      </c>
      <c r="W130" s="263"/>
      <c r="X130" s="212"/>
      <c r="Y130" s="213"/>
    </row>
    <row r="131" spans="1:25" s="214" customFormat="1" ht="46.5" customHeight="1">
      <c r="A131" s="603"/>
      <c r="B131" s="530"/>
      <c r="C131" s="517"/>
      <c r="D131" s="517"/>
      <c r="E131" s="519"/>
      <c r="F131" s="578"/>
      <c r="G131" s="528"/>
      <c r="H131" s="528"/>
      <c r="I131" s="528"/>
      <c r="J131" s="70">
        <v>15800000</v>
      </c>
      <c r="K131" s="125">
        <v>68</v>
      </c>
      <c r="L131" s="597"/>
      <c r="M131" s="212"/>
      <c r="N131" s="212"/>
      <c r="O131" s="212"/>
      <c r="P131" s="212"/>
      <c r="Q131" s="212"/>
      <c r="R131" s="212"/>
      <c r="S131" s="366"/>
      <c r="T131" s="212"/>
      <c r="U131" s="212"/>
      <c r="V131" s="212">
        <v>68</v>
      </c>
      <c r="W131" s="263"/>
      <c r="X131" s="212"/>
      <c r="Y131" s="213"/>
    </row>
    <row r="132" spans="1:25" s="214" customFormat="1" ht="25.5" customHeight="1">
      <c r="A132" s="602"/>
      <c r="B132" s="529" t="s">
        <v>28</v>
      </c>
      <c r="C132" s="516"/>
      <c r="D132" s="516" t="s">
        <v>403</v>
      </c>
      <c r="E132" s="518" t="s">
        <v>346</v>
      </c>
      <c r="F132" s="576"/>
      <c r="G132" s="527">
        <v>44099</v>
      </c>
      <c r="H132" s="527"/>
      <c r="I132" s="527"/>
      <c r="J132" s="70">
        <v>15300000</v>
      </c>
      <c r="K132" s="125">
        <v>13.3</v>
      </c>
      <c r="L132" s="596">
        <f>K132:K134-V132:V134</f>
        <v>0</v>
      </c>
      <c r="M132" s="212"/>
      <c r="N132" s="212"/>
      <c r="O132" s="212"/>
      <c r="P132" s="212"/>
      <c r="Q132" s="212"/>
      <c r="R132" s="212"/>
      <c r="S132" s="366"/>
      <c r="T132" s="212"/>
      <c r="U132" s="212"/>
      <c r="V132" s="212">
        <v>13.3</v>
      </c>
      <c r="W132" s="263"/>
      <c r="X132" s="212"/>
      <c r="Y132" s="213"/>
    </row>
    <row r="133" spans="1:25" s="214" customFormat="1" ht="22.5" customHeight="1">
      <c r="A133" s="604"/>
      <c r="B133" s="605"/>
      <c r="C133" s="606"/>
      <c r="D133" s="606"/>
      <c r="E133" s="607"/>
      <c r="F133" s="577"/>
      <c r="G133" s="564"/>
      <c r="H133" s="564"/>
      <c r="I133" s="564"/>
      <c r="J133" s="70">
        <v>3200000</v>
      </c>
      <c r="K133" s="125">
        <v>42.08</v>
      </c>
      <c r="L133" s="608"/>
      <c r="M133" s="212"/>
      <c r="N133" s="212"/>
      <c r="O133" s="212"/>
      <c r="P133" s="212"/>
      <c r="Q133" s="212"/>
      <c r="R133" s="212"/>
      <c r="S133" s="366"/>
      <c r="T133" s="212"/>
      <c r="U133" s="212"/>
      <c r="V133" s="212">
        <v>42.08</v>
      </c>
      <c r="W133" s="263"/>
      <c r="X133" s="212"/>
      <c r="Y133" s="213"/>
    </row>
    <row r="134" spans="1:25" s="304" customFormat="1" ht="22.5" customHeight="1">
      <c r="A134" s="603"/>
      <c r="B134" s="530"/>
      <c r="C134" s="517"/>
      <c r="D134" s="517"/>
      <c r="E134" s="519"/>
      <c r="F134" s="578"/>
      <c r="G134" s="528"/>
      <c r="H134" s="528"/>
      <c r="I134" s="528"/>
      <c r="J134" s="283">
        <v>15800000</v>
      </c>
      <c r="K134" s="307">
        <v>26.93</v>
      </c>
      <c r="L134" s="597"/>
      <c r="M134" s="303"/>
      <c r="N134" s="303"/>
      <c r="O134" s="303"/>
      <c r="P134" s="303"/>
      <c r="Q134" s="303"/>
      <c r="R134" s="303"/>
      <c r="S134" s="308"/>
      <c r="T134" s="303"/>
      <c r="U134" s="303"/>
      <c r="V134" s="303">
        <v>26.93</v>
      </c>
      <c r="W134" s="303"/>
      <c r="X134" s="303"/>
      <c r="Y134" s="303"/>
    </row>
    <row r="135" spans="1:25" s="309" customFormat="1" ht="25.5" customHeight="1">
      <c r="A135" s="236"/>
      <c r="B135" s="352" t="s">
        <v>28</v>
      </c>
      <c r="C135" s="345"/>
      <c r="D135" s="345" t="s">
        <v>406</v>
      </c>
      <c r="E135" s="106" t="s">
        <v>64</v>
      </c>
      <c r="F135" s="338" t="s">
        <v>405</v>
      </c>
      <c r="G135" s="340">
        <v>44111</v>
      </c>
      <c r="H135" s="340">
        <v>44113</v>
      </c>
      <c r="I135" s="63">
        <v>44196</v>
      </c>
      <c r="J135" s="70">
        <v>15800000</v>
      </c>
      <c r="K135" s="125">
        <v>133.80000000000001</v>
      </c>
      <c r="L135" s="310">
        <f>K135-V135</f>
        <v>0</v>
      </c>
      <c r="M135" s="212"/>
      <c r="N135" s="212"/>
      <c r="O135" s="212"/>
      <c r="P135" s="212"/>
      <c r="Q135" s="212"/>
      <c r="R135" s="212"/>
      <c r="S135" s="366"/>
      <c r="T135" s="212"/>
      <c r="U135" s="212"/>
      <c r="V135" s="212">
        <v>133.80000000000001</v>
      </c>
      <c r="W135" s="212"/>
      <c r="X135" s="212"/>
      <c r="Y135" s="212"/>
    </row>
    <row r="136" spans="1:25" s="214" customFormat="1" ht="22.5" customHeight="1">
      <c r="A136" s="602"/>
      <c r="B136" s="582" t="s">
        <v>28</v>
      </c>
      <c r="C136" s="584" t="s">
        <v>13</v>
      </c>
      <c r="D136" s="584" t="s">
        <v>407</v>
      </c>
      <c r="E136" s="586" t="s">
        <v>63</v>
      </c>
      <c r="F136" s="588"/>
      <c r="G136" s="590">
        <v>44109</v>
      </c>
      <c r="H136" s="590"/>
      <c r="I136" s="590"/>
      <c r="J136" s="138">
        <v>41100000</v>
      </c>
      <c r="K136" s="139">
        <v>120</v>
      </c>
      <c r="L136" s="596">
        <f>K136:K137-V136:V137</f>
        <v>0</v>
      </c>
      <c r="M136" s="212"/>
      <c r="N136" s="212"/>
      <c r="O136" s="212"/>
      <c r="P136" s="212"/>
      <c r="Q136" s="212"/>
      <c r="R136" s="212"/>
      <c r="S136" s="366"/>
      <c r="T136" s="212"/>
      <c r="U136" s="212"/>
      <c r="V136" s="212">
        <v>120</v>
      </c>
      <c r="W136" s="263"/>
      <c r="X136" s="212"/>
      <c r="Y136" s="213"/>
    </row>
    <row r="137" spans="1:25" s="214" customFormat="1" ht="22.5" customHeight="1">
      <c r="A137" s="603"/>
      <c r="B137" s="583"/>
      <c r="C137" s="585"/>
      <c r="D137" s="585"/>
      <c r="E137" s="587"/>
      <c r="F137" s="589"/>
      <c r="G137" s="591"/>
      <c r="H137" s="591"/>
      <c r="I137" s="591"/>
      <c r="J137" s="138">
        <v>15900000</v>
      </c>
      <c r="K137" s="139">
        <v>180</v>
      </c>
      <c r="L137" s="597"/>
      <c r="M137" s="212"/>
      <c r="N137" s="212"/>
      <c r="O137" s="212"/>
      <c r="P137" s="212"/>
      <c r="Q137" s="212"/>
      <c r="R137" s="212"/>
      <c r="S137" s="366"/>
      <c r="T137" s="212"/>
      <c r="U137" s="212"/>
      <c r="V137" s="212">
        <v>180</v>
      </c>
      <c r="W137" s="263"/>
      <c r="X137" s="212"/>
      <c r="Y137" s="213"/>
    </row>
    <row r="138" spans="1:25" s="214" customFormat="1" ht="22.5" customHeight="1">
      <c r="A138" s="602"/>
      <c r="B138" s="529" t="s">
        <v>28</v>
      </c>
      <c r="C138" s="516"/>
      <c r="D138" s="516" t="s">
        <v>408</v>
      </c>
      <c r="E138" s="518" t="s">
        <v>346</v>
      </c>
      <c r="F138" s="576"/>
      <c r="G138" s="527">
        <v>44119</v>
      </c>
      <c r="H138" s="527"/>
      <c r="I138" s="527"/>
      <c r="J138" s="70">
        <v>15800000</v>
      </c>
      <c r="K138" s="125">
        <v>38.47</v>
      </c>
      <c r="L138" s="596">
        <f>K138:K140-V138:V140</f>
        <v>0</v>
      </c>
      <c r="M138" s="212"/>
      <c r="N138" s="212"/>
      <c r="O138" s="212"/>
      <c r="P138" s="212"/>
      <c r="Q138" s="212"/>
      <c r="R138" s="212"/>
      <c r="S138" s="366"/>
      <c r="T138" s="212"/>
      <c r="U138" s="212"/>
      <c r="V138" s="212">
        <v>38.47</v>
      </c>
      <c r="W138" s="263"/>
      <c r="X138" s="212"/>
      <c r="Y138" s="213"/>
    </row>
    <row r="139" spans="1:25" s="214" customFormat="1" ht="22.5" customHeight="1">
      <c r="A139" s="604"/>
      <c r="B139" s="605"/>
      <c r="C139" s="606"/>
      <c r="D139" s="606"/>
      <c r="E139" s="607"/>
      <c r="F139" s="577"/>
      <c r="G139" s="564"/>
      <c r="H139" s="564"/>
      <c r="I139" s="564"/>
      <c r="J139" s="70">
        <v>15300000</v>
      </c>
      <c r="K139" s="125">
        <v>13.7</v>
      </c>
      <c r="L139" s="608"/>
      <c r="M139" s="212"/>
      <c r="N139" s="212"/>
      <c r="O139" s="212"/>
      <c r="P139" s="212"/>
      <c r="Q139" s="212"/>
      <c r="R139" s="212"/>
      <c r="S139" s="366"/>
      <c r="T139" s="212"/>
      <c r="U139" s="212"/>
      <c r="V139" s="212">
        <v>13.7</v>
      </c>
      <c r="W139" s="263"/>
      <c r="X139" s="212"/>
      <c r="Y139" s="213"/>
    </row>
    <row r="140" spans="1:25" s="214" customFormat="1" ht="22.5" customHeight="1">
      <c r="A140" s="603"/>
      <c r="B140" s="530"/>
      <c r="C140" s="517"/>
      <c r="D140" s="517"/>
      <c r="E140" s="519"/>
      <c r="F140" s="578"/>
      <c r="G140" s="528"/>
      <c r="H140" s="528"/>
      <c r="I140" s="528"/>
      <c r="J140" s="70">
        <v>3200000</v>
      </c>
      <c r="K140" s="125">
        <v>35.69</v>
      </c>
      <c r="L140" s="597"/>
      <c r="M140" s="212"/>
      <c r="N140" s="212"/>
      <c r="O140" s="212"/>
      <c r="P140" s="212"/>
      <c r="Q140" s="212"/>
      <c r="R140" s="212"/>
      <c r="S140" s="366"/>
      <c r="T140" s="212"/>
      <c r="U140" s="212"/>
      <c r="V140" s="212">
        <v>35.69</v>
      </c>
      <c r="W140" s="263"/>
      <c r="X140" s="212"/>
      <c r="Y140" s="213"/>
    </row>
    <row r="141" spans="1:25" s="214" customFormat="1" ht="22.5" customHeight="1">
      <c r="A141" s="236"/>
      <c r="B141" s="38" t="s">
        <v>411</v>
      </c>
      <c r="C141" s="345"/>
      <c r="D141" s="17" t="s">
        <v>409</v>
      </c>
      <c r="E141" s="141" t="s">
        <v>410</v>
      </c>
      <c r="F141" s="338"/>
      <c r="G141" s="340">
        <v>44114</v>
      </c>
      <c r="H141" s="340"/>
      <c r="I141" s="63"/>
      <c r="J141" s="70">
        <v>55300000</v>
      </c>
      <c r="K141" s="125">
        <v>132</v>
      </c>
      <c r="L141" s="253">
        <f t="shared" ref="L141" si="3">K141-V141</f>
        <v>0</v>
      </c>
      <c r="M141" s="212"/>
      <c r="N141" s="212"/>
      <c r="O141" s="212"/>
      <c r="P141" s="212"/>
      <c r="Q141" s="212"/>
      <c r="R141" s="212"/>
      <c r="S141" s="366"/>
      <c r="T141" s="212"/>
      <c r="U141" s="212"/>
      <c r="V141" s="212">
        <v>132</v>
      </c>
      <c r="W141" s="263"/>
      <c r="X141" s="212"/>
      <c r="Y141" s="213"/>
    </row>
    <row r="142" spans="1:25" s="214" customFormat="1" ht="22.5" customHeight="1">
      <c r="A142" s="236"/>
      <c r="B142" s="152" t="s">
        <v>82</v>
      </c>
      <c r="C142" s="345"/>
      <c r="D142" s="345" t="s">
        <v>412</v>
      </c>
      <c r="E142" s="144" t="s">
        <v>83</v>
      </c>
      <c r="F142" s="172"/>
      <c r="G142" s="145">
        <v>44133</v>
      </c>
      <c r="H142" s="145"/>
      <c r="I142" s="145"/>
      <c r="J142" s="138">
        <v>15800000</v>
      </c>
      <c r="K142" s="146">
        <v>240</v>
      </c>
      <c r="L142" s="253">
        <f>K142-W142</f>
        <v>0</v>
      </c>
      <c r="M142" s="212"/>
      <c r="N142" s="212"/>
      <c r="O142" s="212"/>
      <c r="P142" s="212"/>
      <c r="Q142" s="212"/>
      <c r="R142" s="212"/>
      <c r="S142" s="366"/>
      <c r="T142" s="212"/>
      <c r="U142" s="212"/>
      <c r="V142" s="212"/>
      <c r="W142" s="263">
        <v>240</v>
      </c>
      <c r="X142" s="212"/>
      <c r="Y142" s="213"/>
    </row>
    <row r="143" spans="1:25" s="214" customFormat="1" ht="22.5" customHeight="1">
      <c r="A143" s="602"/>
      <c r="B143" s="582" t="s">
        <v>28</v>
      </c>
      <c r="C143" s="584" t="s">
        <v>13</v>
      </c>
      <c r="D143" s="584" t="s">
        <v>413</v>
      </c>
      <c r="E143" s="586" t="s">
        <v>63</v>
      </c>
      <c r="F143" s="588"/>
      <c r="G143" s="590">
        <v>44132</v>
      </c>
      <c r="H143" s="590"/>
      <c r="I143" s="590"/>
      <c r="J143" s="138">
        <v>41100000</v>
      </c>
      <c r="K143" s="139">
        <v>120</v>
      </c>
      <c r="L143" s="596">
        <f>K143:K144-W143:W144</f>
        <v>0</v>
      </c>
      <c r="M143" s="212"/>
      <c r="N143" s="212"/>
      <c r="O143" s="212"/>
      <c r="P143" s="212"/>
      <c r="Q143" s="212"/>
      <c r="R143" s="212"/>
      <c r="S143" s="366"/>
      <c r="T143" s="212"/>
      <c r="U143" s="212"/>
      <c r="V143" s="212"/>
      <c r="W143" s="263">
        <v>120</v>
      </c>
      <c r="X143" s="212"/>
      <c r="Y143" s="213"/>
    </row>
    <row r="144" spans="1:25" s="214" customFormat="1" ht="22.5" customHeight="1">
      <c r="A144" s="603"/>
      <c r="B144" s="583"/>
      <c r="C144" s="585"/>
      <c r="D144" s="585"/>
      <c r="E144" s="587"/>
      <c r="F144" s="589"/>
      <c r="G144" s="591"/>
      <c r="H144" s="591"/>
      <c r="I144" s="591"/>
      <c r="J144" s="138">
        <v>15900000</v>
      </c>
      <c r="K144" s="139">
        <v>180</v>
      </c>
      <c r="L144" s="597"/>
      <c r="M144" s="212"/>
      <c r="N144" s="212"/>
      <c r="O144" s="212"/>
      <c r="P144" s="212"/>
      <c r="Q144" s="212"/>
      <c r="R144" s="212"/>
      <c r="S144" s="366"/>
      <c r="T144" s="212"/>
      <c r="U144" s="212"/>
      <c r="V144" s="212"/>
      <c r="W144" s="263">
        <v>180</v>
      </c>
      <c r="X144" s="212"/>
      <c r="Y144" s="213"/>
    </row>
    <row r="145" spans="1:25" s="324" customFormat="1" ht="22.5" customHeight="1">
      <c r="A145" s="311"/>
      <c r="B145" s="312"/>
      <c r="C145" s="313"/>
      <c r="D145" s="314"/>
      <c r="E145" s="315"/>
      <c r="F145" s="316"/>
      <c r="G145" s="317"/>
      <c r="H145" s="317"/>
      <c r="I145" s="318"/>
      <c r="J145" s="319"/>
      <c r="K145" s="320"/>
      <c r="L145" s="321"/>
      <c r="M145" s="322"/>
      <c r="N145" s="322"/>
      <c r="O145" s="322"/>
      <c r="P145" s="322"/>
      <c r="Q145" s="322"/>
      <c r="R145" s="322"/>
      <c r="S145" s="323"/>
      <c r="T145" s="322"/>
      <c r="U145" s="322"/>
      <c r="V145" s="322"/>
      <c r="W145" s="322"/>
      <c r="X145" s="322"/>
      <c r="Y145" s="322"/>
    </row>
    <row r="146" spans="1:25" s="284" customFormat="1" ht="30" customHeight="1">
      <c r="A146" s="579"/>
      <c r="B146" s="598" t="s">
        <v>28</v>
      </c>
      <c r="C146" s="570"/>
      <c r="D146" s="570" t="s">
        <v>415</v>
      </c>
      <c r="E146" s="594" t="s">
        <v>414</v>
      </c>
      <c r="F146" s="576"/>
      <c r="G146" s="527">
        <v>44133</v>
      </c>
      <c r="H146" s="527"/>
      <c r="I146" s="527"/>
      <c r="J146" s="70">
        <v>15300000</v>
      </c>
      <c r="K146" s="125">
        <v>14.8</v>
      </c>
      <c r="L146" s="327"/>
      <c r="M146" s="19"/>
      <c r="N146" s="19"/>
      <c r="O146" s="19"/>
      <c r="P146" s="19"/>
      <c r="Q146" s="19"/>
      <c r="R146" s="19"/>
      <c r="S146" s="354"/>
      <c r="T146" s="19"/>
      <c r="U146" s="19"/>
      <c r="V146" s="19"/>
      <c r="W146" s="19"/>
      <c r="X146" s="19"/>
      <c r="Y146" s="19"/>
    </row>
    <row r="147" spans="1:25" s="284" customFormat="1" ht="22.5" customHeight="1">
      <c r="A147" s="580"/>
      <c r="B147" s="599"/>
      <c r="C147" s="571"/>
      <c r="D147" s="571"/>
      <c r="E147" s="601"/>
      <c r="F147" s="577"/>
      <c r="G147" s="564"/>
      <c r="H147" s="564"/>
      <c r="I147" s="564"/>
      <c r="J147" s="70">
        <v>15800000</v>
      </c>
      <c r="K147" s="125">
        <v>26.65</v>
      </c>
      <c r="L147" s="327"/>
      <c r="M147" s="19"/>
      <c r="N147" s="19"/>
      <c r="O147" s="19"/>
      <c r="P147" s="19"/>
      <c r="Q147" s="19"/>
      <c r="R147" s="19"/>
      <c r="S147" s="354"/>
      <c r="T147" s="19"/>
      <c r="U147" s="19"/>
      <c r="V147" s="19"/>
      <c r="W147" s="19"/>
      <c r="X147" s="19"/>
      <c r="Y147" s="19"/>
    </row>
    <row r="148" spans="1:25" s="284" customFormat="1" ht="22.5" customHeight="1">
      <c r="A148" s="581"/>
      <c r="B148" s="600"/>
      <c r="C148" s="572"/>
      <c r="D148" s="572"/>
      <c r="E148" s="595"/>
      <c r="F148" s="578"/>
      <c r="G148" s="528"/>
      <c r="H148" s="528"/>
      <c r="I148" s="528"/>
      <c r="J148" s="70">
        <v>3200000</v>
      </c>
      <c r="K148" s="125">
        <v>25.71</v>
      </c>
      <c r="L148" s="327"/>
      <c r="M148" s="19"/>
      <c r="N148" s="19"/>
      <c r="O148" s="19"/>
      <c r="P148" s="19"/>
      <c r="Q148" s="19"/>
      <c r="R148" s="19"/>
      <c r="S148" s="354"/>
      <c r="T148" s="19"/>
      <c r="U148" s="19"/>
      <c r="V148" s="19"/>
      <c r="W148" s="19"/>
      <c r="X148" s="19"/>
      <c r="Y148" s="19"/>
    </row>
    <row r="149" spans="1:25" s="284" customFormat="1" ht="22.5" customHeight="1">
      <c r="A149" s="235"/>
      <c r="B149" s="325" t="s">
        <v>418</v>
      </c>
      <c r="C149" s="342" t="s">
        <v>86</v>
      </c>
      <c r="D149" s="326" t="s">
        <v>417</v>
      </c>
      <c r="E149" s="33" t="s">
        <v>416</v>
      </c>
      <c r="F149" s="338" t="s">
        <v>420</v>
      </c>
      <c r="G149" s="340">
        <v>44137</v>
      </c>
      <c r="H149" s="340">
        <v>44147</v>
      </c>
      <c r="I149" s="63">
        <v>44196</v>
      </c>
      <c r="J149" s="70">
        <v>32400000</v>
      </c>
      <c r="K149" s="125" t="s">
        <v>419</v>
      </c>
      <c r="L149" s="327"/>
      <c r="M149" s="19"/>
      <c r="N149" s="19"/>
      <c r="O149" s="19"/>
      <c r="P149" s="19"/>
      <c r="Q149" s="19"/>
      <c r="R149" s="19"/>
      <c r="S149" s="354"/>
      <c r="T149" s="19"/>
      <c r="U149" s="19"/>
      <c r="V149" s="19"/>
      <c r="W149" s="19"/>
      <c r="X149" s="19"/>
      <c r="Y149" s="19"/>
    </row>
    <row r="150" spans="1:25" s="284" customFormat="1" ht="29.25" customHeight="1">
      <c r="A150" s="235"/>
      <c r="B150" s="325" t="s">
        <v>275</v>
      </c>
      <c r="C150" s="342"/>
      <c r="D150" s="326" t="s">
        <v>421</v>
      </c>
      <c r="E150" s="33" t="s">
        <v>67</v>
      </c>
      <c r="F150" s="338" t="s">
        <v>422</v>
      </c>
      <c r="G150" s="340">
        <v>44138</v>
      </c>
      <c r="H150" s="340">
        <v>44144</v>
      </c>
      <c r="I150" s="63">
        <v>44196</v>
      </c>
      <c r="J150" s="70">
        <v>50100000</v>
      </c>
      <c r="K150" s="125">
        <v>650</v>
      </c>
      <c r="L150" s="327"/>
      <c r="M150" s="19"/>
      <c r="N150" s="19"/>
      <c r="O150" s="19"/>
      <c r="P150" s="19"/>
      <c r="Q150" s="19"/>
      <c r="R150" s="19"/>
      <c r="S150" s="354"/>
      <c r="T150" s="19"/>
      <c r="U150" s="19"/>
      <c r="V150" s="19"/>
      <c r="W150" s="19"/>
      <c r="X150" s="19"/>
      <c r="Y150" s="19"/>
    </row>
    <row r="151" spans="1:25" s="284" customFormat="1" ht="22.5" customHeight="1">
      <c r="A151" s="235"/>
      <c r="B151" s="325" t="s">
        <v>423</v>
      </c>
      <c r="C151" s="342" t="s">
        <v>86</v>
      </c>
      <c r="D151" s="326" t="s">
        <v>424</v>
      </c>
      <c r="E151" s="33" t="s">
        <v>425</v>
      </c>
      <c r="F151" s="338" t="s">
        <v>426</v>
      </c>
      <c r="G151" s="340">
        <v>44144</v>
      </c>
      <c r="H151" s="340">
        <v>44154</v>
      </c>
      <c r="I151" s="63">
        <v>44196</v>
      </c>
      <c r="J151" s="70">
        <v>31400000</v>
      </c>
      <c r="K151" s="125">
        <v>47200</v>
      </c>
      <c r="L151" s="327"/>
      <c r="M151" s="19"/>
      <c r="N151" s="19"/>
      <c r="O151" s="19"/>
      <c r="P151" s="19"/>
      <c r="Q151" s="19"/>
      <c r="R151" s="19"/>
      <c r="S151" s="354"/>
      <c r="T151" s="19"/>
      <c r="U151" s="19"/>
      <c r="V151" s="19"/>
      <c r="W151" s="19"/>
      <c r="X151" s="19"/>
      <c r="Y151" s="19"/>
    </row>
    <row r="152" spans="1:25" s="284" customFormat="1" ht="28.5" customHeight="1">
      <c r="A152" s="235"/>
      <c r="B152" s="325" t="s">
        <v>432</v>
      </c>
      <c r="C152" s="342" t="s">
        <v>86</v>
      </c>
      <c r="D152" s="326" t="s">
        <v>430</v>
      </c>
      <c r="E152" s="33" t="s">
        <v>431</v>
      </c>
      <c r="F152" s="338" t="s">
        <v>427</v>
      </c>
      <c r="G152" s="340">
        <v>44147</v>
      </c>
      <c r="H152" s="340">
        <v>44154</v>
      </c>
      <c r="I152" s="63">
        <v>44196</v>
      </c>
      <c r="J152" s="70">
        <v>33100000</v>
      </c>
      <c r="K152" s="125">
        <v>9000</v>
      </c>
      <c r="L152" s="327"/>
      <c r="M152" s="19"/>
      <c r="N152" s="19"/>
      <c r="O152" s="19"/>
      <c r="P152" s="19"/>
      <c r="Q152" s="19"/>
      <c r="R152" s="19"/>
      <c r="S152" s="354"/>
      <c r="T152" s="19"/>
      <c r="U152" s="19"/>
      <c r="V152" s="19"/>
      <c r="W152" s="19"/>
      <c r="X152" s="19"/>
      <c r="Y152" s="19"/>
    </row>
    <row r="153" spans="1:25" s="284" customFormat="1" ht="22.5" customHeight="1">
      <c r="A153" s="235"/>
      <c r="B153" s="325" t="s">
        <v>433</v>
      </c>
      <c r="C153" s="342" t="s">
        <v>86</v>
      </c>
      <c r="D153" s="326" t="s">
        <v>434</v>
      </c>
      <c r="E153" s="33" t="s">
        <v>371</v>
      </c>
      <c r="F153" s="338" t="s">
        <v>428</v>
      </c>
      <c r="G153" s="340">
        <v>44155</v>
      </c>
      <c r="H153" s="340">
        <v>44160</v>
      </c>
      <c r="I153" s="63">
        <v>44196</v>
      </c>
      <c r="J153" s="70">
        <v>31400000</v>
      </c>
      <c r="K153" s="125">
        <v>2900</v>
      </c>
      <c r="L153" s="327"/>
      <c r="M153" s="19"/>
      <c r="N153" s="19"/>
      <c r="O153" s="19"/>
      <c r="P153" s="19"/>
      <c r="Q153" s="19"/>
      <c r="R153" s="19"/>
      <c r="S153" s="354"/>
      <c r="T153" s="19"/>
      <c r="U153" s="19"/>
      <c r="V153" s="19"/>
      <c r="W153" s="19"/>
      <c r="X153" s="19"/>
      <c r="Y153" s="19"/>
    </row>
    <row r="154" spans="1:25" s="284" customFormat="1" ht="22.5" customHeight="1">
      <c r="A154" s="235"/>
      <c r="B154" s="325" t="s">
        <v>435</v>
      </c>
      <c r="C154" s="342" t="s">
        <v>86</v>
      </c>
      <c r="D154" s="326" t="s">
        <v>437</v>
      </c>
      <c r="E154" s="33" t="s">
        <v>436</v>
      </c>
      <c r="F154" s="338" t="s">
        <v>429</v>
      </c>
      <c r="G154" s="340">
        <v>44160</v>
      </c>
      <c r="H154" s="340">
        <v>44190</v>
      </c>
      <c r="I154" s="63">
        <v>44227</v>
      </c>
      <c r="J154" s="70">
        <v>39100000</v>
      </c>
      <c r="K154" s="125">
        <v>49295</v>
      </c>
      <c r="L154" s="327"/>
      <c r="M154" s="19"/>
      <c r="N154" s="19"/>
      <c r="O154" s="19"/>
      <c r="P154" s="19"/>
      <c r="Q154" s="19"/>
      <c r="R154" s="19"/>
      <c r="S154" s="354"/>
      <c r="T154" s="19"/>
      <c r="U154" s="19"/>
      <c r="V154" s="19"/>
      <c r="W154" s="19"/>
      <c r="X154" s="19"/>
      <c r="Y154" s="19"/>
    </row>
    <row r="155" spans="1:25" s="284" customFormat="1" ht="22.5" customHeight="1">
      <c r="A155" s="235"/>
      <c r="B155" s="325" t="s">
        <v>438</v>
      </c>
      <c r="C155" s="342" t="s">
        <v>13</v>
      </c>
      <c r="D155" s="326" t="s">
        <v>439</v>
      </c>
      <c r="E155" s="33" t="s">
        <v>425</v>
      </c>
      <c r="F155" s="338" t="s">
        <v>440</v>
      </c>
      <c r="G155" s="340">
        <v>44172</v>
      </c>
      <c r="H155" s="340">
        <v>44177</v>
      </c>
      <c r="I155" s="63">
        <v>44227</v>
      </c>
      <c r="J155" s="70">
        <v>31600000</v>
      </c>
      <c r="K155" s="125">
        <v>2000</v>
      </c>
      <c r="L155" s="327"/>
      <c r="M155" s="19"/>
      <c r="N155" s="19"/>
      <c r="O155" s="19"/>
      <c r="P155" s="19"/>
      <c r="Q155" s="19"/>
      <c r="R155" s="19"/>
      <c r="S155" s="354"/>
      <c r="T155" s="19"/>
      <c r="U155" s="19"/>
      <c r="V155" s="19"/>
      <c r="W155" s="19"/>
      <c r="X155" s="19"/>
      <c r="Y155" s="19"/>
    </row>
    <row r="156" spans="1:25" s="284" customFormat="1" ht="22.5" customHeight="1">
      <c r="A156" s="579"/>
      <c r="B156" s="582" t="s">
        <v>28</v>
      </c>
      <c r="C156" s="584" t="s">
        <v>13</v>
      </c>
      <c r="D156" s="584" t="s">
        <v>443</v>
      </c>
      <c r="E156" s="586" t="s">
        <v>63</v>
      </c>
      <c r="F156" s="588"/>
      <c r="G156" s="590">
        <v>44160</v>
      </c>
      <c r="H156" s="590"/>
      <c r="I156" s="590"/>
      <c r="J156" s="138">
        <v>41100000</v>
      </c>
      <c r="K156" s="139">
        <v>120</v>
      </c>
      <c r="L156" s="327"/>
      <c r="M156" s="19"/>
      <c r="N156" s="19"/>
      <c r="O156" s="19"/>
      <c r="P156" s="19"/>
      <c r="Q156" s="19"/>
      <c r="R156" s="19"/>
      <c r="S156" s="354"/>
      <c r="T156" s="19"/>
      <c r="U156" s="19"/>
      <c r="V156" s="19"/>
      <c r="W156" s="19"/>
      <c r="X156" s="19"/>
      <c r="Y156" s="19"/>
    </row>
    <row r="157" spans="1:25" s="284" customFormat="1" ht="22.5" customHeight="1">
      <c r="A157" s="581"/>
      <c r="B157" s="583"/>
      <c r="C157" s="585"/>
      <c r="D157" s="585"/>
      <c r="E157" s="587"/>
      <c r="F157" s="589"/>
      <c r="G157" s="591"/>
      <c r="H157" s="591"/>
      <c r="I157" s="591"/>
      <c r="J157" s="138">
        <v>15900000</v>
      </c>
      <c r="K157" s="139">
        <v>180</v>
      </c>
      <c r="L157" s="327"/>
      <c r="M157" s="19"/>
      <c r="N157" s="19"/>
      <c r="O157" s="19"/>
      <c r="P157" s="19"/>
      <c r="Q157" s="19"/>
      <c r="R157" s="19"/>
      <c r="S157" s="354"/>
      <c r="T157" s="19"/>
      <c r="U157" s="19"/>
      <c r="V157" s="19"/>
      <c r="W157" s="19"/>
      <c r="X157" s="19"/>
      <c r="Y157" s="19"/>
    </row>
    <row r="158" spans="1:25" s="284" customFormat="1" ht="31.5" customHeight="1">
      <c r="A158" s="235"/>
      <c r="B158" s="325" t="s">
        <v>98</v>
      </c>
      <c r="C158" s="342" t="s">
        <v>13</v>
      </c>
      <c r="D158" s="326" t="s">
        <v>444</v>
      </c>
      <c r="E158" s="33" t="s">
        <v>365</v>
      </c>
      <c r="F158" s="338" t="s">
        <v>441</v>
      </c>
      <c r="G158" s="340">
        <v>44173</v>
      </c>
      <c r="H158" s="340">
        <v>44185</v>
      </c>
      <c r="I158" s="63">
        <v>44227</v>
      </c>
      <c r="J158" s="70">
        <v>50300000</v>
      </c>
      <c r="K158" s="125">
        <v>600</v>
      </c>
      <c r="L158" s="327"/>
      <c r="M158" s="19"/>
      <c r="N158" s="19"/>
      <c r="O158" s="19"/>
      <c r="P158" s="19"/>
      <c r="Q158" s="19"/>
      <c r="R158" s="19"/>
      <c r="S158" s="354"/>
      <c r="T158" s="19"/>
      <c r="U158" s="19"/>
      <c r="V158" s="19"/>
      <c r="W158" s="19"/>
      <c r="X158" s="19"/>
      <c r="Y158" s="19"/>
    </row>
    <row r="159" spans="1:25" s="284" customFormat="1" ht="30" customHeight="1">
      <c r="A159" s="235"/>
      <c r="B159" s="325" t="s">
        <v>363</v>
      </c>
      <c r="C159" s="342" t="s">
        <v>13</v>
      </c>
      <c r="D159" s="326" t="s">
        <v>445</v>
      </c>
      <c r="E159" s="33" t="s">
        <v>365</v>
      </c>
      <c r="F159" s="338" t="s">
        <v>442</v>
      </c>
      <c r="G159" s="340">
        <v>44173</v>
      </c>
      <c r="H159" s="340">
        <v>44185</v>
      </c>
      <c r="I159" s="63">
        <v>44227</v>
      </c>
      <c r="J159" s="70">
        <v>30200000</v>
      </c>
      <c r="K159" s="125">
        <v>793</v>
      </c>
      <c r="L159" s="327"/>
      <c r="M159" s="19"/>
      <c r="N159" s="19"/>
      <c r="O159" s="19"/>
      <c r="P159" s="19"/>
      <c r="Q159" s="19"/>
      <c r="R159" s="19"/>
      <c r="S159" s="354"/>
      <c r="T159" s="19"/>
      <c r="U159" s="19"/>
      <c r="V159" s="19"/>
      <c r="W159" s="19"/>
      <c r="X159" s="19"/>
      <c r="Y159" s="19"/>
    </row>
    <row r="160" spans="1:25" s="284" customFormat="1" ht="30" customHeight="1">
      <c r="A160" s="579"/>
      <c r="B160" s="592" t="s">
        <v>448</v>
      </c>
      <c r="C160" s="570" t="s">
        <v>13</v>
      </c>
      <c r="D160" s="570" t="s">
        <v>447</v>
      </c>
      <c r="E160" s="594" t="s">
        <v>387</v>
      </c>
      <c r="F160" s="576" t="s">
        <v>446</v>
      </c>
      <c r="G160" s="527">
        <v>44175</v>
      </c>
      <c r="H160" s="527">
        <v>44185</v>
      </c>
      <c r="I160" s="527">
        <v>44227</v>
      </c>
      <c r="J160" s="70">
        <v>9200000</v>
      </c>
      <c r="K160" s="125">
        <v>120</v>
      </c>
      <c r="L160" s="327"/>
      <c r="M160" s="19"/>
      <c r="N160" s="19"/>
      <c r="O160" s="19"/>
      <c r="P160" s="19"/>
      <c r="Q160" s="19"/>
      <c r="R160" s="19"/>
      <c r="S160" s="354"/>
      <c r="T160" s="19"/>
      <c r="U160" s="19"/>
      <c r="V160" s="19"/>
      <c r="W160" s="19"/>
      <c r="X160" s="19"/>
      <c r="Y160" s="19"/>
    </row>
    <row r="161" spans="1:25" s="284" customFormat="1" ht="30.75" customHeight="1">
      <c r="A161" s="581"/>
      <c r="B161" s="593"/>
      <c r="C161" s="572"/>
      <c r="D161" s="572"/>
      <c r="E161" s="595"/>
      <c r="F161" s="578"/>
      <c r="G161" s="528"/>
      <c r="H161" s="528"/>
      <c r="I161" s="528"/>
      <c r="J161" s="70">
        <v>50100000</v>
      </c>
      <c r="K161" s="125">
        <v>156</v>
      </c>
      <c r="L161" s="327"/>
      <c r="M161" s="19"/>
      <c r="N161" s="19"/>
      <c r="O161" s="19"/>
      <c r="P161" s="19"/>
      <c r="Q161" s="19"/>
      <c r="R161" s="19"/>
      <c r="S161" s="354"/>
      <c r="T161" s="19"/>
      <c r="U161" s="19"/>
      <c r="V161" s="19"/>
      <c r="W161" s="19"/>
      <c r="X161" s="19"/>
      <c r="Y161" s="19"/>
    </row>
    <row r="162" spans="1:25" s="284" customFormat="1" ht="33" customHeight="1">
      <c r="A162" s="579"/>
      <c r="B162" s="582" t="s">
        <v>28</v>
      </c>
      <c r="C162" s="584" t="s">
        <v>13</v>
      </c>
      <c r="D162" s="584" t="s">
        <v>449</v>
      </c>
      <c r="E162" s="586" t="s">
        <v>63</v>
      </c>
      <c r="F162" s="588"/>
      <c r="G162" s="590">
        <v>44179</v>
      </c>
      <c r="H162" s="590"/>
      <c r="I162" s="590"/>
      <c r="J162" s="138">
        <v>41100000</v>
      </c>
      <c r="K162" s="139">
        <v>180</v>
      </c>
      <c r="L162" s="327"/>
      <c r="M162" s="19"/>
      <c r="N162" s="19"/>
      <c r="O162" s="19"/>
      <c r="P162" s="19"/>
      <c r="Q162" s="19"/>
      <c r="R162" s="19"/>
      <c r="S162" s="354"/>
      <c r="T162" s="19"/>
      <c r="U162" s="19"/>
      <c r="V162" s="19"/>
      <c r="W162" s="19"/>
      <c r="X162" s="19"/>
      <c r="Y162" s="19"/>
    </row>
    <row r="163" spans="1:25" s="284" customFormat="1" ht="22.5" customHeight="1">
      <c r="A163" s="581"/>
      <c r="B163" s="583"/>
      <c r="C163" s="585"/>
      <c r="D163" s="585"/>
      <c r="E163" s="587"/>
      <c r="F163" s="589"/>
      <c r="G163" s="591"/>
      <c r="H163" s="591"/>
      <c r="I163" s="591"/>
      <c r="J163" s="138">
        <v>15900000</v>
      </c>
      <c r="K163" s="139">
        <v>120</v>
      </c>
      <c r="L163" s="327"/>
      <c r="M163" s="19"/>
      <c r="N163" s="19"/>
      <c r="O163" s="19"/>
      <c r="P163" s="19"/>
      <c r="Q163" s="19"/>
      <c r="R163" s="19"/>
      <c r="S163" s="354"/>
      <c r="T163" s="19"/>
      <c r="U163" s="19"/>
      <c r="V163" s="19"/>
      <c r="W163" s="19"/>
      <c r="X163" s="19"/>
      <c r="Y163" s="19"/>
    </row>
    <row r="164" spans="1:25" s="284" customFormat="1" ht="25.5" customHeight="1">
      <c r="A164" s="235"/>
      <c r="B164" s="325" t="s">
        <v>450</v>
      </c>
      <c r="C164" s="342" t="s">
        <v>13</v>
      </c>
      <c r="D164" s="284" t="s">
        <v>451</v>
      </c>
      <c r="E164" s="329" t="s">
        <v>452</v>
      </c>
      <c r="F164" s="338" t="s">
        <v>441</v>
      </c>
      <c r="G164" s="340">
        <v>44182</v>
      </c>
      <c r="H164" s="340">
        <v>44184</v>
      </c>
      <c r="I164" s="63">
        <v>44227</v>
      </c>
      <c r="J164" s="70">
        <v>15800000</v>
      </c>
      <c r="K164" s="125">
        <v>51</v>
      </c>
      <c r="L164" s="327"/>
      <c r="M164" s="19"/>
      <c r="N164" s="19"/>
      <c r="O164" s="19"/>
      <c r="P164" s="19"/>
      <c r="Q164" s="19"/>
      <c r="R164" s="19"/>
      <c r="S164" s="354"/>
      <c r="T164" s="19"/>
      <c r="U164" s="19"/>
      <c r="V164" s="19"/>
      <c r="W164" s="19"/>
      <c r="X164" s="19"/>
      <c r="Y164" s="19"/>
    </row>
    <row r="165" spans="1:25" s="284" customFormat="1" ht="22.5" customHeight="1">
      <c r="A165" s="579"/>
      <c r="B165" s="328" t="s">
        <v>455</v>
      </c>
      <c r="C165" s="570" t="s">
        <v>13</v>
      </c>
      <c r="D165" s="570" t="s">
        <v>453</v>
      </c>
      <c r="E165" s="573" t="s">
        <v>456</v>
      </c>
      <c r="F165" s="576" t="s">
        <v>458</v>
      </c>
      <c r="G165" s="527">
        <v>44182</v>
      </c>
      <c r="H165" s="527">
        <v>44190</v>
      </c>
      <c r="I165" s="527">
        <v>44227</v>
      </c>
      <c r="J165" s="70" t="s">
        <v>457</v>
      </c>
      <c r="K165" s="125">
        <v>420</v>
      </c>
      <c r="L165" s="327"/>
      <c r="M165" s="19"/>
      <c r="N165" s="19"/>
      <c r="O165" s="19"/>
      <c r="P165" s="19"/>
      <c r="Q165" s="19"/>
      <c r="R165" s="19"/>
      <c r="S165" s="354"/>
      <c r="T165" s="19"/>
      <c r="U165" s="19"/>
      <c r="V165" s="19"/>
      <c r="W165" s="19"/>
      <c r="X165" s="19"/>
      <c r="Y165" s="19"/>
    </row>
    <row r="166" spans="1:25" s="119" customFormat="1" ht="22.5" customHeight="1">
      <c r="A166" s="581"/>
      <c r="B166" s="328" t="s">
        <v>454</v>
      </c>
      <c r="C166" s="572"/>
      <c r="D166" s="572"/>
      <c r="E166" s="575"/>
      <c r="F166" s="578"/>
      <c r="G166" s="528"/>
      <c r="H166" s="528"/>
      <c r="I166" s="528"/>
      <c r="J166" s="70">
        <v>18937100</v>
      </c>
      <c r="K166" s="125">
        <v>52.5</v>
      </c>
      <c r="L166" s="327"/>
      <c r="M166" s="19"/>
      <c r="N166" s="19"/>
      <c r="O166" s="19"/>
      <c r="P166" s="19"/>
      <c r="Q166" s="19"/>
      <c r="R166" s="19"/>
      <c r="S166" s="354"/>
      <c r="T166" s="19"/>
      <c r="U166" s="19"/>
      <c r="V166" s="19"/>
      <c r="W166" s="261"/>
      <c r="X166" s="19"/>
      <c r="Y166" s="118"/>
    </row>
    <row r="167" spans="1:25" s="119" customFormat="1" ht="22.5" customHeight="1">
      <c r="A167" s="235"/>
      <c r="B167" s="325" t="s">
        <v>459</v>
      </c>
      <c r="C167" s="342" t="s">
        <v>13</v>
      </c>
      <c r="D167" s="326" t="s">
        <v>460</v>
      </c>
      <c r="E167" s="33" t="s">
        <v>461</v>
      </c>
      <c r="F167" s="338" t="s">
        <v>462</v>
      </c>
      <c r="G167" s="340">
        <v>44182</v>
      </c>
      <c r="H167" s="340">
        <v>44193</v>
      </c>
      <c r="I167" s="63">
        <v>44227</v>
      </c>
      <c r="J167" s="70" t="s">
        <v>463</v>
      </c>
      <c r="K167" s="125">
        <v>1225</v>
      </c>
      <c r="L167" s="327"/>
      <c r="M167" s="19"/>
      <c r="N167" s="19"/>
      <c r="O167" s="19"/>
      <c r="P167" s="19"/>
      <c r="Q167" s="19"/>
      <c r="R167" s="19"/>
      <c r="S167" s="354"/>
      <c r="T167" s="19"/>
      <c r="U167" s="19"/>
      <c r="V167" s="19"/>
      <c r="W167" s="261"/>
      <c r="X167" s="19"/>
      <c r="Y167" s="118"/>
    </row>
    <row r="168" spans="1:25" s="119" customFormat="1" ht="22.5" customHeight="1">
      <c r="A168" s="579"/>
      <c r="B168" s="328" t="s">
        <v>464</v>
      </c>
      <c r="C168" s="516" t="s">
        <v>13</v>
      </c>
      <c r="D168" s="570" t="s">
        <v>467</v>
      </c>
      <c r="E168" s="573" t="s">
        <v>468</v>
      </c>
      <c r="F168" s="576" t="s">
        <v>466</v>
      </c>
      <c r="G168" s="527">
        <v>44182</v>
      </c>
      <c r="H168" s="527">
        <v>44188</v>
      </c>
      <c r="I168" s="527">
        <v>44227</v>
      </c>
      <c r="J168" s="70">
        <v>15930000</v>
      </c>
      <c r="K168" s="125">
        <v>262.5</v>
      </c>
      <c r="L168" s="327"/>
      <c r="M168" s="19"/>
      <c r="N168" s="19"/>
      <c r="O168" s="19"/>
      <c r="P168" s="19"/>
      <c r="Q168" s="19"/>
      <c r="R168" s="19"/>
      <c r="S168" s="354"/>
      <c r="T168" s="19"/>
      <c r="U168" s="19"/>
      <c r="V168" s="19"/>
      <c r="W168" s="261"/>
      <c r="X168" s="19"/>
      <c r="Y168" s="118"/>
    </row>
    <row r="169" spans="1:25" s="119" customFormat="1" ht="22.5" customHeight="1">
      <c r="A169" s="581"/>
      <c r="B169" s="328" t="s">
        <v>465</v>
      </c>
      <c r="C169" s="517"/>
      <c r="D169" s="572"/>
      <c r="E169" s="575"/>
      <c r="F169" s="578"/>
      <c r="G169" s="528"/>
      <c r="H169" s="528"/>
      <c r="I169" s="528"/>
      <c r="J169" s="70">
        <v>15842200</v>
      </c>
      <c r="K169" s="125">
        <v>1060.5</v>
      </c>
      <c r="L169" s="327"/>
      <c r="M169" s="19"/>
      <c r="N169" s="19"/>
      <c r="O169" s="19"/>
      <c r="P169" s="19"/>
      <c r="Q169" s="19"/>
      <c r="R169" s="19"/>
      <c r="S169" s="354"/>
      <c r="T169" s="19"/>
      <c r="U169" s="19"/>
      <c r="V169" s="19"/>
      <c r="W169" s="261"/>
      <c r="X169" s="19"/>
      <c r="Y169" s="118"/>
    </row>
    <row r="170" spans="1:25" s="119" customFormat="1" ht="25.5" customHeight="1">
      <c r="A170" s="235"/>
      <c r="B170" s="325" t="s">
        <v>469</v>
      </c>
      <c r="C170" s="342" t="s">
        <v>13</v>
      </c>
      <c r="D170" s="326" t="s">
        <v>470</v>
      </c>
      <c r="E170" s="33" t="s">
        <v>374</v>
      </c>
      <c r="F170" s="338" t="s">
        <v>471</v>
      </c>
      <c r="G170" s="340">
        <v>44183</v>
      </c>
      <c r="H170" s="340">
        <v>44190</v>
      </c>
      <c r="I170" s="63">
        <v>44227</v>
      </c>
      <c r="J170" s="70">
        <v>39200000</v>
      </c>
      <c r="K170" s="125">
        <v>2500</v>
      </c>
      <c r="L170" s="327"/>
      <c r="M170" s="19"/>
      <c r="N170" s="19"/>
      <c r="O170" s="19"/>
      <c r="P170" s="19"/>
      <c r="Q170" s="19"/>
      <c r="R170" s="19"/>
      <c r="S170" s="354"/>
      <c r="T170" s="19"/>
      <c r="U170" s="19"/>
      <c r="V170" s="19"/>
      <c r="W170" s="261"/>
      <c r="X170" s="19"/>
      <c r="Y170" s="118"/>
    </row>
    <row r="171" spans="1:25" s="119" customFormat="1" ht="25.5" customHeight="1">
      <c r="A171" s="235"/>
      <c r="B171" s="325" t="s">
        <v>473</v>
      </c>
      <c r="C171" s="342" t="s">
        <v>13</v>
      </c>
      <c r="D171" s="326" t="s">
        <v>474</v>
      </c>
      <c r="E171" s="33" t="s">
        <v>374</v>
      </c>
      <c r="F171" s="338" t="s">
        <v>472</v>
      </c>
      <c r="G171" s="340">
        <v>44183</v>
      </c>
      <c r="H171" s="340">
        <v>44190</v>
      </c>
      <c r="I171" s="63">
        <v>44227</v>
      </c>
      <c r="J171" s="70">
        <v>22300000</v>
      </c>
      <c r="K171" s="125">
        <v>1000</v>
      </c>
      <c r="L171" s="327"/>
      <c r="M171" s="19"/>
      <c r="N171" s="19"/>
      <c r="O171" s="19"/>
      <c r="P171" s="19"/>
      <c r="Q171" s="19"/>
      <c r="R171" s="19"/>
      <c r="S171" s="354"/>
      <c r="T171" s="19"/>
      <c r="U171" s="19"/>
      <c r="V171" s="19"/>
      <c r="W171" s="261"/>
      <c r="X171" s="19"/>
      <c r="Y171" s="118"/>
    </row>
    <row r="172" spans="1:25" s="119" customFormat="1" ht="22.5" customHeight="1">
      <c r="A172" s="579"/>
      <c r="B172" s="328" t="s">
        <v>475</v>
      </c>
      <c r="C172" s="516" t="s">
        <v>86</v>
      </c>
      <c r="D172" s="570" t="s">
        <v>476</v>
      </c>
      <c r="E172" s="573" t="s">
        <v>468</v>
      </c>
      <c r="F172" s="576" t="s">
        <v>477</v>
      </c>
      <c r="G172" s="527">
        <v>44186</v>
      </c>
      <c r="H172" s="527">
        <v>44190</v>
      </c>
      <c r="I172" s="527">
        <v>44227</v>
      </c>
      <c r="J172" s="70">
        <v>15300000</v>
      </c>
      <c r="K172" s="125">
        <v>7000</v>
      </c>
      <c r="L172" s="327"/>
      <c r="M172" s="19"/>
      <c r="N172" s="19"/>
      <c r="O172" s="19"/>
      <c r="P172" s="19"/>
      <c r="Q172" s="19"/>
      <c r="R172" s="19"/>
      <c r="S172" s="354"/>
      <c r="T172" s="19"/>
      <c r="U172" s="19"/>
      <c r="V172" s="19"/>
      <c r="W172" s="261"/>
      <c r="X172" s="19"/>
      <c r="Y172" s="118"/>
    </row>
    <row r="173" spans="1:25" s="119" customFormat="1" ht="22.5" customHeight="1">
      <c r="A173" s="581"/>
      <c r="B173" s="328" t="s">
        <v>247</v>
      </c>
      <c r="C173" s="517"/>
      <c r="D173" s="572"/>
      <c r="E173" s="575"/>
      <c r="F173" s="578"/>
      <c r="G173" s="528"/>
      <c r="H173" s="528"/>
      <c r="I173" s="528"/>
      <c r="J173" s="70">
        <v>15600000</v>
      </c>
      <c r="K173" s="125">
        <v>11480</v>
      </c>
      <c r="L173" s="327"/>
      <c r="M173" s="19"/>
      <c r="N173" s="19"/>
      <c r="O173" s="19"/>
      <c r="P173" s="19"/>
      <c r="Q173" s="19"/>
      <c r="R173" s="19"/>
      <c r="S173" s="354"/>
      <c r="T173" s="19"/>
      <c r="U173" s="19"/>
      <c r="V173" s="19"/>
      <c r="W173" s="261"/>
      <c r="X173" s="19"/>
      <c r="Y173" s="118"/>
    </row>
    <row r="174" spans="1:25" s="119" customFormat="1" ht="24" customHeight="1">
      <c r="A174" s="579"/>
      <c r="B174" s="325" t="s">
        <v>479</v>
      </c>
      <c r="C174" s="570" t="s">
        <v>86</v>
      </c>
      <c r="D174" s="570" t="s">
        <v>482</v>
      </c>
      <c r="E174" s="573" t="s">
        <v>478</v>
      </c>
      <c r="F174" s="576" t="s">
        <v>502</v>
      </c>
      <c r="G174" s="527">
        <v>44186</v>
      </c>
      <c r="H174" s="527">
        <v>44190</v>
      </c>
      <c r="I174" s="527">
        <v>44227</v>
      </c>
      <c r="J174" s="70">
        <v>15600000</v>
      </c>
      <c r="K174" s="125">
        <v>40040</v>
      </c>
      <c r="L174" s="327"/>
      <c r="M174" s="19"/>
      <c r="N174" s="19"/>
      <c r="O174" s="19"/>
      <c r="P174" s="19"/>
      <c r="Q174" s="19"/>
      <c r="R174" s="19"/>
      <c r="S174" s="354"/>
      <c r="T174" s="19"/>
      <c r="U174" s="19"/>
      <c r="V174" s="19"/>
      <c r="W174" s="261"/>
      <c r="X174" s="19"/>
      <c r="Y174" s="118"/>
    </row>
    <row r="175" spans="1:25" s="119" customFormat="1" ht="22.5" customHeight="1">
      <c r="A175" s="581"/>
      <c r="B175" s="325" t="s">
        <v>480</v>
      </c>
      <c r="C175" s="572"/>
      <c r="D175" s="572"/>
      <c r="E175" s="575"/>
      <c r="F175" s="578"/>
      <c r="G175" s="528"/>
      <c r="H175" s="528"/>
      <c r="I175" s="528"/>
      <c r="J175" s="70">
        <v>15300000</v>
      </c>
      <c r="K175" s="125">
        <v>6440</v>
      </c>
      <c r="L175" s="327"/>
      <c r="M175" s="19"/>
      <c r="N175" s="19"/>
      <c r="O175" s="19"/>
      <c r="P175" s="19"/>
      <c r="Q175" s="19"/>
      <c r="R175" s="19"/>
      <c r="S175" s="354"/>
      <c r="T175" s="19"/>
      <c r="U175" s="19"/>
      <c r="V175" s="19"/>
      <c r="W175" s="261"/>
      <c r="X175" s="19"/>
      <c r="Y175" s="118"/>
    </row>
    <row r="176" spans="1:25" s="119" customFormat="1" ht="22.5" customHeight="1">
      <c r="A176" s="579"/>
      <c r="B176" s="325" t="s">
        <v>204</v>
      </c>
      <c r="C176" s="570" t="s">
        <v>86</v>
      </c>
      <c r="D176" s="570" t="s">
        <v>487</v>
      </c>
      <c r="E176" s="573" t="s">
        <v>488</v>
      </c>
      <c r="F176" s="576" t="s">
        <v>481</v>
      </c>
      <c r="G176" s="527">
        <v>44186</v>
      </c>
      <c r="H176" s="527">
        <v>44190</v>
      </c>
      <c r="I176" s="527">
        <v>44227</v>
      </c>
      <c r="J176" s="70">
        <v>1540000</v>
      </c>
      <c r="K176" s="125">
        <v>27720</v>
      </c>
      <c r="L176" s="327"/>
      <c r="M176" s="19"/>
      <c r="N176" s="19"/>
      <c r="O176" s="19"/>
      <c r="P176" s="19"/>
      <c r="Q176" s="19"/>
      <c r="R176" s="19"/>
      <c r="S176" s="354"/>
      <c r="T176" s="19"/>
      <c r="U176" s="19"/>
      <c r="V176" s="19"/>
      <c r="W176" s="261"/>
      <c r="X176" s="19"/>
      <c r="Y176" s="118"/>
    </row>
    <row r="177" spans="1:35" s="119" customFormat="1" ht="22.5" customHeight="1">
      <c r="A177" s="580"/>
      <c r="B177" s="325" t="s">
        <v>490</v>
      </c>
      <c r="C177" s="571"/>
      <c r="D177" s="571"/>
      <c r="E177" s="574"/>
      <c r="F177" s="577"/>
      <c r="G177" s="564"/>
      <c r="H177" s="564"/>
      <c r="I177" s="564"/>
      <c r="J177" s="70">
        <v>15800000</v>
      </c>
      <c r="K177" s="125">
        <v>24360</v>
      </c>
      <c r="L177" s="327"/>
      <c r="M177" s="19"/>
      <c r="N177" s="19"/>
      <c r="O177" s="19"/>
      <c r="P177" s="19"/>
      <c r="Q177" s="19"/>
      <c r="R177" s="19"/>
      <c r="S177" s="354"/>
      <c r="T177" s="19"/>
      <c r="U177" s="19"/>
      <c r="V177" s="19"/>
      <c r="W177" s="261"/>
      <c r="X177" s="19"/>
      <c r="Y177" s="118"/>
    </row>
    <row r="178" spans="1:35" s="119" customFormat="1" ht="22.5" customHeight="1">
      <c r="A178" s="580"/>
      <c r="B178" s="325" t="s">
        <v>489</v>
      </c>
      <c r="C178" s="571"/>
      <c r="D178" s="571"/>
      <c r="E178" s="574"/>
      <c r="F178" s="577"/>
      <c r="G178" s="564"/>
      <c r="H178" s="564"/>
      <c r="I178" s="564"/>
      <c r="J178" s="70">
        <v>15500000</v>
      </c>
      <c r="K178" s="125">
        <v>4564</v>
      </c>
      <c r="L178" s="327"/>
      <c r="M178" s="19"/>
      <c r="N178" s="19"/>
      <c r="O178" s="19"/>
      <c r="P178" s="19"/>
      <c r="Q178" s="19"/>
      <c r="R178" s="19"/>
      <c r="S178" s="354"/>
      <c r="T178" s="19"/>
      <c r="U178" s="19"/>
      <c r="V178" s="19"/>
      <c r="W178" s="261"/>
      <c r="X178" s="19"/>
      <c r="Y178" s="118"/>
    </row>
    <row r="179" spans="1:35" s="119" customFormat="1" ht="22.5" customHeight="1">
      <c r="A179" s="581"/>
      <c r="B179" s="325" t="s">
        <v>491</v>
      </c>
      <c r="C179" s="572"/>
      <c r="D179" s="572"/>
      <c r="E179" s="575"/>
      <c r="F179" s="578"/>
      <c r="G179" s="528"/>
      <c r="H179" s="528"/>
      <c r="I179" s="528"/>
      <c r="J179" s="70">
        <v>15300000</v>
      </c>
      <c r="K179" s="125">
        <v>2856</v>
      </c>
      <c r="L179" s="327"/>
      <c r="M179" s="19"/>
      <c r="N179" s="19"/>
      <c r="O179" s="19"/>
      <c r="P179" s="19"/>
      <c r="Q179" s="19"/>
      <c r="R179" s="19"/>
      <c r="S179" s="354"/>
      <c r="T179" s="19"/>
      <c r="U179" s="19"/>
      <c r="V179" s="19"/>
      <c r="W179" s="261"/>
      <c r="X179" s="19"/>
      <c r="Y179" s="118"/>
    </row>
    <row r="180" spans="1:35" s="119" customFormat="1" ht="30.75" customHeight="1">
      <c r="A180" s="18"/>
      <c r="B180" s="325" t="s">
        <v>494</v>
      </c>
      <c r="C180" s="342" t="s">
        <v>86</v>
      </c>
      <c r="D180" s="342" t="s">
        <v>493</v>
      </c>
      <c r="E180" s="341" t="s">
        <v>495</v>
      </c>
      <c r="F180" s="338" t="s">
        <v>492</v>
      </c>
      <c r="G180" s="340">
        <v>44186</v>
      </c>
      <c r="H180" s="340">
        <v>44190</v>
      </c>
      <c r="I180" s="63">
        <v>44227</v>
      </c>
      <c r="J180" s="70">
        <v>15800000</v>
      </c>
      <c r="K180" s="125">
        <v>4200</v>
      </c>
      <c r="L180" s="327"/>
      <c r="M180" s="19"/>
      <c r="N180" s="19"/>
      <c r="O180" s="19"/>
      <c r="P180" s="19"/>
      <c r="Q180" s="19"/>
      <c r="R180" s="19"/>
      <c r="S180" s="354"/>
      <c r="T180" s="19"/>
      <c r="U180" s="19"/>
      <c r="V180" s="19"/>
      <c r="W180" s="261"/>
      <c r="X180" s="19"/>
      <c r="Y180" s="118"/>
    </row>
    <row r="181" spans="1:35" s="119" customFormat="1" ht="22.5" customHeight="1">
      <c r="A181" s="569"/>
      <c r="B181" s="325" t="s">
        <v>499</v>
      </c>
      <c r="C181" s="570" t="s">
        <v>86</v>
      </c>
      <c r="D181" s="570" t="s">
        <v>498</v>
      </c>
      <c r="E181" s="573" t="s">
        <v>501</v>
      </c>
      <c r="F181" s="576" t="s">
        <v>497</v>
      </c>
      <c r="G181" s="527">
        <v>44186</v>
      </c>
      <c r="H181" s="527">
        <v>44190</v>
      </c>
      <c r="I181" s="527">
        <v>44227</v>
      </c>
      <c r="J181" s="70" t="s">
        <v>463</v>
      </c>
      <c r="K181" s="125">
        <v>37240</v>
      </c>
      <c r="L181" s="327"/>
      <c r="M181" s="19"/>
      <c r="N181" s="19"/>
      <c r="O181" s="19"/>
      <c r="P181" s="19"/>
      <c r="Q181" s="19"/>
      <c r="R181" s="19"/>
      <c r="S181" s="354"/>
      <c r="T181" s="19"/>
      <c r="U181" s="19"/>
      <c r="V181" s="19"/>
      <c r="W181" s="261"/>
      <c r="X181" s="19"/>
      <c r="Y181" s="118"/>
    </row>
    <row r="182" spans="1:35" s="119" customFormat="1" ht="22.5" customHeight="1">
      <c r="A182" s="569"/>
      <c r="B182" s="325" t="s">
        <v>500</v>
      </c>
      <c r="C182" s="571"/>
      <c r="D182" s="571"/>
      <c r="E182" s="574"/>
      <c r="F182" s="577"/>
      <c r="G182" s="564"/>
      <c r="H182" s="564"/>
      <c r="I182" s="564"/>
      <c r="J182" s="70">
        <v>15800000</v>
      </c>
      <c r="K182" s="125">
        <v>22332</v>
      </c>
      <c r="L182" s="327"/>
      <c r="M182" s="19"/>
      <c r="N182" s="19"/>
      <c r="O182" s="19"/>
      <c r="P182" s="19"/>
      <c r="Q182" s="19"/>
      <c r="R182" s="19"/>
      <c r="S182" s="354"/>
      <c r="T182" s="19"/>
      <c r="U182" s="19"/>
      <c r="V182" s="19"/>
      <c r="W182" s="261"/>
      <c r="X182" s="19"/>
      <c r="Y182" s="118"/>
    </row>
    <row r="183" spans="1:35" s="119" customFormat="1" ht="22.5" customHeight="1">
      <c r="A183" s="569"/>
      <c r="B183" s="325" t="s">
        <v>246</v>
      </c>
      <c r="C183" s="572"/>
      <c r="D183" s="572"/>
      <c r="E183" s="575"/>
      <c r="F183" s="578"/>
      <c r="G183" s="528"/>
      <c r="H183" s="528"/>
      <c r="I183" s="528"/>
      <c r="J183" s="70">
        <v>15300000</v>
      </c>
      <c r="K183" s="125">
        <v>5740</v>
      </c>
      <c r="L183" s="327"/>
      <c r="M183" s="19"/>
      <c r="N183" s="19"/>
      <c r="O183" s="19"/>
      <c r="P183" s="19"/>
      <c r="Q183" s="19"/>
      <c r="R183" s="19"/>
      <c r="S183" s="354"/>
      <c r="T183" s="19"/>
      <c r="U183" s="19"/>
      <c r="V183" s="19"/>
      <c r="W183" s="261"/>
      <c r="X183" s="19"/>
      <c r="Y183" s="118"/>
    </row>
    <row r="184" spans="1:35" s="119" customFormat="1" ht="34.5" customHeight="1">
      <c r="A184" s="235"/>
      <c r="B184" s="325" t="s">
        <v>496</v>
      </c>
      <c r="C184" s="342" t="s">
        <v>86</v>
      </c>
      <c r="D184" s="326" t="s">
        <v>483</v>
      </c>
      <c r="E184" s="33" t="s">
        <v>484</v>
      </c>
      <c r="F184" s="338" t="s">
        <v>485</v>
      </c>
      <c r="G184" s="340" t="s">
        <v>486</v>
      </c>
      <c r="H184" s="340">
        <v>44190</v>
      </c>
      <c r="I184" s="63">
        <v>44227</v>
      </c>
      <c r="J184" s="70">
        <v>19600000</v>
      </c>
      <c r="K184" s="125">
        <v>1344</v>
      </c>
      <c r="L184" s="327"/>
      <c r="M184" s="19"/>
      <c r="N184" s="19"/>
      <c r="O184" s="19"/>
      <c r="P184" s="19"/>
      <c r="Q184" s="19"/>
      <c r="R184" s="19"/>
      <c r="S184" s="354"/>
      <c r="T184" s="19"/>
      <c r="U184" s="19"/>
      <c r="V184" s="19"/>
      <c r="W184" s="261"/>
      <c r="X184" s="19"/>
      <c r="Y184" s="118"/>
    </row>
    <row r="185" spans="1:35" s="119" customFormat="1" ht="22.5" customHeight="1">
      <c r="A185" s="235"/>
      <c r="B185" s="325" t="s">
        <v>506</v>
      </c>
      <c r="C185" s="342" t="s">
        <v>13</v>
      </c>
      <c r="D185" s="326" t="s">
        <v>505</v>
      </c>
      <c r="E185" s="33" t="s">
        <v>504</v>
      </c>
      <c r="F185" s="338" t="s">
        <v>503</v>
      </c>
      <c r="G185" s="340">
        <v>44187</v>
      </c>
      <c r="H185" s="340">
        <v>44190</v>
      </c>
      <c r="I185" s="63">
        <v>44227</v>
      </c>
      <c r="J185" s="70">
        <v>15800000</v>
      </c>
      <c r="K185" s="125">
        <v>1218</v>
      </c>
      <c r="L185" s="327"/>
      <c r="M185" s="19"/>
      <c r="N185" s="19"/>
      <c r="O185" s="19"/>
      <c r="P185" s="19"/>
      <c r="Q185" s="19"/>
      <c r="R185" s="19"/>
      <c r="S185" s="354"/>
      <c r="T185" s="19"/>
      <c r="U185" s="19"/>
      <c r="V185" s="19"/>
      <c r="W185" s="261"/>
      <c r="X185" s="19"/>
      <c r="Y185" s="118"/>
    </row>
    <row r="186" spans="1:35" s="119" customFormat="1" ht="33" customHeight="1">
      <c r="A186" s="235"/>
      <c r="B186" s="332" t="s">
        <v>509</v>
      </c>
      <c r="C186" s="342" t="s">
        <v>13</v>
      </c>
      <c r="D186" s="331" t="s">
        <v>508</v>
      </c>
      <c r="E186" s="330" t="s">
        <v>468</v>
      </c>
      <c r="F186" s="338" t="s">
        <v>507</v>
      </c>
      <c r="G186" s="340">
        <v>44188</v>
      </c>
      <c r="H186" s="340">
        <v>44194</v>
      </c>
      <c r="I186" s="63">
        <v>44227</v>
      </c>
      <c r="J186" s="124" t="s">
        <v>463</v>
      </c>
      <c r="K186" s="125">
        <v>633</v>
      </c>
      <c r="L186" s="327"/>
      <c r="M186" s="19"/>
      <c r="N186" s="19"/>
      <c r="O186" s="19"/>
      <c r="P186" s="19"/>
      <c r="Q186" s="19"/>
      <c r="R186" s="19"/>
      <c r="S186" s="354"/>
      <c r="T186" s="19"/>
      <c r="U186" s="19"/>
      <c r="V186" s="19"/>
      <c r="W186" s="261"/>
      <c r="X186" s="19"/>
      <c r="Y186" s="118"/>
    </row>
    <row r="187" spans="1:35" s="119" customFormat="1" ht="33" customHeight="1">
      <c r="A187" s="235"/>
      <c r="B187" s="332" t="s">
        <v>511</v>
      </c>
      <c r="C187" s="342" t="s">
        <v>13</v>
      </c>
      <c r="D187" s="333" t="s">
        <v>510</v>
      </c>
      <c r="E187" s="330" t="s">
        <v>512</v>
      </c>
      <c r="F187" s="338" t="s">
        <v>513</v>
      </c>
      <c r="G187" s="340">
        <v>44188</v>
      </c>
      <c r="H187" s="340"/>
      <c r="I187" s="63">
        <v>44227</v>
      </c>
      <c r="J187" s="124">
        <v>60100000</v>
      </c>
      <c r="K187" s="125">
        <v>1600</v>
      </c>
      <c r="L187" s="327"/>
      <c r="M187" s="19"/>
      <c r="N187" s="19"/>
      <c r="O187" s="19"/>
      <c r="P187" s="19"/>
      <c r="Q187" s="19"/>
      <c r="R187" s="19"/>
      <c r="S187" s="354"/>
      <c r="T187" s="19"/>
      <c r="U187" s="19"/>
      <c r="V187" s="19"/>
      <c r="W187" s="261"/>
      <c r="X187" s="19"/>
      <c r="Y187" s="118"/>
    </row>
    <row r="188" spans="1:35" s="119" customFormat="1" ht="30.75" customHeight="1">
      <c r="A188" s="147"/>
      <c r="B188" s="325"/>
      <c r="C188" s="326"/>
      <c r="D188" s="342"/>
      <c r="E188" s="33"/>
      <c r="F188" s="359"/>
      <c r="G188" s="340"/>
      <c r="H188" s="340"/>
      <c r="I188" s="63"/>
      <c r="J188" s="70"/>
      <c r="K188" s="97"/>
      <c r="L188" s="327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261"/>
      <c r="X188" s="19"/>
      <c r="Y188" s="118"/>
    </row>
    <row r="189" spans="1:35" s="248" customFormat="1" ht="18" customHeight="1">
      <c r="A189" s="237"/>
      <c r="B189" s="238"/>
      <c r="C189" s="239"/>
      <c r="D189" s="239"/>
      <c r="E189" s="240"/>
      <c r="F189" s="241"/>
      <c r="G189" s="242"/>
      <c r="H189" s="242"/>
      <c r="I189" s="243"/>
      <c r="J189" s="244"/>
      <c r="K189" s="245"/>
      <c r="L189" s="246"/>
      <c r="M189" s="247"/>
      <c r="N189" s="247"/>
      <c r="O189" s="247"/>
      <c r="P189" s="247"/>
      <c r="Q189" s="247"/>
      <c r="R189" s="247"/>
      <c r="S189" s="247"/>
      <c r="T189" s="354"/>
      <c r="U189" s="354"/>
      <c r="V189" s="354"/>
      <c r="W189" s="266"/>
      <c r="X189" s="247"/>
      <c r="Y189" s="247"/>
    </row>
    <row r="190" spans="1:35" s="14" customFormat="1" ht="18.75" customHeight="1">
      <c r="A190" s="95"/>
      <c r="B190" s="56" t="s">
        <v>33</v>
      </c>
      <c r="C190" s="57"/>
      <c r="D190" s="57"/>
      <c r="E190" s="108"/>
      <c r="F190" s="175"/>
      <c r="G190" s="57"/>
      <c r="H190" s="57"/>
      <c r="I190" s="57"/>
      <c r="J190" s="70"/>
      <c r="K190" s="98"/>
      <c r="L190" s="193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261"/>
      <c r="X190" s="19"/>
      <c r="Y190" s="19"/>
      <c r="Z190" s="343"/>
      <c r="AA190" s="343"/>
      <c r="AB190" s="343"/>
      <c r="AC190" s="343"/>
      <c r="AD190" s="343"/>
      <c r="AE190" s="343"/>
      <c r="AF190" s="343"/>
      <c r="AG190" s="343"/>
      <c r="AH190" s="343"/>
      <c r="AI190" s="343"/>
    </row>
    <row r="191" spans="1:35" s="14" customFormat="1" ht="26.25" customHeight="1">
      <c r="A191" s="95">
        <v>1</v>
      </c>
      <c r="B191" s="18" t="s">
        <v>17</v>
      </c>
      <c r="C191" s="17" t="s">
        <v>71</v>
      </c>
      <c r="D191" s="17" t="s">
        <v>307</v>
      </c>
      <c r="E191" s="109" t="s">
        <v>38</v>
      </c>
      <c r="F191" s="173">
        <v>20</v>
      </c>
      <c r="G191" s="26">
        <v>43829</v>
      </c>
      <c r="H191" s="26">
        <v>44196</v>
      </c>
      <c r="I191" s="58">
        <v>44227</v>
      </c>
      <c r="J191" s="70">
        <v>9100000</v>
      </c>
      <c r="K191" s="96">
        <v>47040</v>
      </c>
      <c r="L191" s="194">
        <f>K191-M191-N191-O191-P191-Q191-R191-S191-T191-U191-V191-W191-X191-AA191</f>
        <v>12506.459999999997</v>
      </c>
      <c r="M191" s="19">
        <v>4387.9399999999996</v>
      </c>
      <c r="N191" s="19">
        <v>3044.45</v>
      </c>
      <c r="O191" s="19">
        <v>3217.16</v>
      </c>
      <c r="P191" s="19">
        <v>1919.9</v>
      </c>
      <c r="Q191" s="19">
        <v>1638.64</v>
      </c>
      <c r="R191" s="19">
        <v>2775.27</v>
      </c>
      <c r="S191" s="19">
        <v>2962.78</v>
      </c>
      <c r="T191" s="19">
        <v>2065</v>
      </c>
      <c r="U191" s="19">
        <v>3509.77</v>
      </c>
      <c r="V191" s="268">
        <v>3272.66</v>
      </c>
      <c r="W191" s="267">
        <v>2239.9699999999998</v>
      </c>
      <c r="X191" s="269">
        <v>3500</v>
      </c>
      <c r="Y191" s="19"/>
      <c r="Z191" s="343"/>
      <c r="AA191" s="343"/>
      <c r="AB191" s="343"/>
      <c r="AC191" s="343"/>
      <c r="AD191" s="343"/>
      <c r="AE191" s="343"/>
      <c r="AF191" s="343"/>
      <c r="AG191" s="343"/>
      <c r="AH191" s="343"/>
      <c r="AI191" s="343"/>
    </row>
    <row r="192" spans="1:35" s="14" customFormat="1" ht="26.25" customHeight="1">
      <c r="A192" s="95">
        <v>2</v>
      </c>
      <c r="B192" s="18" t="s">
        <v>97</v>
      </c>
      <c r="C192" s="17" t="s">
        <v>71</v>
      </c>
      <c r="D192" s="343" t="s">
        <v>308</v>
      </c>
      <c r="E192" s="18" t="s">
        <v>309</v>
      </c>
      <c r="F192" s="171">
        <v>21</v>
      </c>
      <c r="G192" s="26">
        <v>43829</v>
      </c>
      <c r="H192" s="26">
        <v>44196</v>
      </c>
      <c r="I192" s="58">
        <v>44316</v>
      </c>
      <c r="J192" s="70">
        <v>66500000</v>
      </c>
      <c r="K192" s="96">
        <v>3572.89</v>
      </c>
      <c r="L192" s="194">
        <f>K192-M192-N192-O192-P192-Q192-R192-S192-T192-U192-V192-W192-X192-AA192</f>
        <v>1412.8499999999995</v>
      </c>
      <c r="M192" s="19">
        <v>297.74</v>
      </c>
      <c r="N192" s="19">
        <v>372.52</v>
      </c>
      <c r="O192" s="19">
        <v>378.55</v>
      </c>
      <c r="P192" s="19">
        <v>366.34</v>
      </c>
      <c r="Q192" s="19">
        <v>378.55</v>
      </c>
      <c r="R192" s="19">
        <v>366.34</v>
      </c>
      <c r="S192" s="19"/>
      <c r="T192" s="19"/>
      <c r="U192" s="19"/>
      <c r="V192" s="268"/>
      <c r="W192" s="261"/>
      <c r="X192" s="19"/>
      <c r="Y192" s="19"/>
      <c r="Z192" s="343"/>
      <c r="AA192" s="343"/>
      <c r="AB192" s="343"/>
      <c r="AC192" s="343"/>
      <c r="AD192" s="343"/>
      <c r="AE192" s="343"/>
      <c r="AF192" s="343"/>
      <c r="AG192" s="343"/>
      <c r="AH192" s="343"/>
      <c r="AI192" s="343"/>
    </row>
    <row r="193" spans="1:35" s="14" customFormat="1" ht="26.25" customHeight="1">
      <c r="A193" s="95">
        <v>3</v>
      </c>
      <c r="B193" s="18" t="s">
        <v>312</v>
      </c>
      <c r="C193" s="17" t="s">
        <v>71</v>
      </c>
      <c r="D193" s="17" t="s">
        <v>310</v>
      </c>
      <c r="E193" s="109" t="s">
        <v>38</v>
      </c>
      <c r="F193" s="173">
        <v>22</v>
      </c>
      <c r="G193" s="26">
        <v>43853</v>
      </c>
      <c r="H193" s="26">
        <v>44196</v>
      </c>
      <c r="I193" s="58">
        <v>44227</v>
      </c>
      <c r="J193" s="70">
        <v>9100000</v>
      </c>
      <c r="K193" s="96">
        <v>7821</v>
      </c>
      <c r="L193" s="194">
        <f>K193-M193-N193-O193-P193-Q193-R193-S193-T193-U193-V193-W193-X193</f>
        <v>4259.21</v>
      </c>
      <c r="M193" s="19"/>
      <c r="N193" s="19">
        <v>90.8</v>
      </c>
      <c r="O193" s="19">
        <v>372.73</v>
      </c>
      <c r="P193" s="19">
        <v>277.16000000000003</v>
      </c>
      <c r="Q193" s="19">
        <v>249.35</v>
      </c>
      <c r="R193" s="19">
        <v>298.98</v>
      </c>
      <c r="S193" s="19">
        <v>340.01</v>
      </c>
      <c r="T193" s="19">
        <v>363.98</v>
      </c>
      <c r="U193" s="19">
        <v>363.99</v>
      </c>
      <c r="V193" s="268">
        <v>412.47</v>
      </c>
      <c r="W193" s="261">
        <v>342.32</v>
      </c>
      <c r="X193" s="270">
        <v>450</v>
      </c>
      <c r="Y193" s="19"/>
      <c r="Z193" s="343"/>
      <c r="AA193" s="343"/>
      <c r="AB193" s="343"/>
      <c r="AC193" s="343"/>
      <c r="AD193" s="343"/>
      <c r="AE193" s="343"/>
      <c r="AF193" s="343"/>
      <c r="AG193" s="343"/>
      <c r="AH193" s="343"/>
      <c r="AI193" s="343"/>
    </row>
    <row r="194" spans="1:35" s="14" customFormat="1" ht="26.25" customHeight="1">
      <c r="A194" s="95">
        <v>4</v>
      </c>
      <c r="B194" s="18" t="s">
        <v>29</v>
      </c>
      <c r="C194" s="17" t="s">
        <v>71</v>
      </c>
      <c r="D194" s="17" t="s">
        <v>311</v>
      </c>
      <c r="E194" s="18" t="s">
        <v>76</v>
      </c>
      <c r="F194" s="171">
        <v>23</v>
      </c>
      <c r="G194" s="26">
        <v>43853</v>
      </c>
      <c r="H194" s="26">
        <v>43921</v>
      </c>
      <c r="I194" s="58">
        <v>43981</v>
      </c>
      <c r="J194" s="70">
        <v>30100000</v>
      </c>
      <c r="K194" s="96">
        <v>4445</v>
      </c>
      <c r="L194" s="194">
        <f>K194-N194-O194</f>
        <v>0</v>
      </c>
      <c r="M194" s="19"/>
      <c r="N194" s="19">
        <v>2222.5</v>
      </c>
      <c r="O194" s="19">
        <v>2222.5</v>
      </c>
      <c r="P194" s="19"/>
      <c r="Q194" s="19"/>
      <c r="R194" s="19"/>
      <c r="S194" s="19"/>
      <c r="T194" s="19"/>
      <c r="U194" s="19"/>
      <c r="V194" s="268"/>
      <c r="W194" s="261"/>
      <c r="X194" s="19"/>
      <c r="Y194" s="19"/>
      <c r="Z194" s="343"/>
      <c r="AA194" s="343"/>
      <c r="AB194" s="343"/>
      <c r="AC194" s="343"/>
      <c r="AD194" s="343"/>
      <c r="AE194" s="343"/>
      <c r="AF194" s="343"/>
      <c r="AG194" s="343"/>
      <c r="AH194" s="343"/>
      <c r="AI194" s="343"/>
    </row>
    <row r="195" spans="1:35" s="14" customFormat="1" ht="26.25" customHeight="1">
      <c r="A195" s="95">
        <v>5</v>
      </c>
      <c r="B195" s="18" t="s">
        <v>50</v>
      </c>
      <c r="C195" s="17" t="s">
        <v>71</v>
      </c>
      <c r="D195" s="17" t="s">
        <v>315</v>
      </c>
      <c r="E195" s="106" t="s">
        <v>51</v>
      </c>
      <c r="F195" s="171">
        <v>24</v>
      </c>
      <c r="G195" s="26">
        <v>43859</v>
      </c>
      <c r="H195" s="26"/>
      <c r="I195" s="58">
        <v>44222</v>
      </c>
      <c r="J195" s="70">
        <v>30200000</v>
      </c>
      <c r="K195" s="96">
        <v>2288</v>
      </c>
      <c r="L195" s="194">
        <f>K195-Q195</f>
        <v>0</v>
      </c>
      <c r="M195" s="19"/>
      <c r="N195" s="19"/>
      <c r="O195" s="19"/>
      <c r="P195" s="19"/>
      <c r="Q195" s="19">
        <v>2288</v>
      </c>
      <c r="R195" s="19"/>
      <c r="S195" s="19"/>
      <c r="T195" s="19"/>
      <c r="U195" s="19"/>
      <c r="V195" s="268"/>
      <c r="W195" s="261"/>
      <c r="X195" s="19"/>
      <c r="Y195" s="19"/>
      <c r="Z195" s="343"/>
      <c r="AA195" s="343"/>
      <c r="AB195" s="343"/>
      <c r="AC195" s="343"/>
      <c r="AD195" s="343"/>
      <c r="AE195" s="343"/>
      <c r="AF195" s="343"/>
      <c r="AG195" s="343"/>
      <c r="AH195" s="343"/>
      <c r="AI195" s="343"/>
    </row>
    <row r="196" spans="1:35" s="117" customFormat="1" ht="33" customHeight="1">
      <c r="A196" s="95">
        <v>6</v>
      </c>
      <c r="B196" s="18" t="s">
        <v>314</v>
      </c>
      <c r="C196" s="17" t="s">
        <v>71</v>
      </c>
      <c r="D196" s="14" t="s">
        <v>313</v>
      </c>
      <c r="E196" s="106" t="s">
        <v>51</v>
      </c>
      <c r="F196" s="171">
        <v>25</v>
      </c>
      <c r="G196" s="26">
        <v>43859</v>
      </c>
      <c r="H196" s="26"/>
      <c r="I196" s="58">
        <v>44222</v>
      </c>
      <c r="J196" s="70">
        <v>30200000</v>
      </c>
      <c r="K196" s="96">
        <v>3357</v>
      </c>
      <c r="L196" s="193">
        <f>K196-Q196</f>
        <v>0</v>
      </c>
      <c r="M196" s="19"/>
      <c r="N196" s="19"/>
      <c r="O196" s="19"/>
      <c r="P196" s="19"/>
      <c r="Q196" s="19">
        <v>3357</v>
      </c>
      <c r="R196" s="19"/>
      <c r="S196" s="19"/>
      <c r="T196" s="19"/>
      <c r="U196" s="19"/>
      <c r="V196" s="19"/>
      <c r="W196" s="261"/>
      <c r="X196" s="19"/>
      <c r="Y196" s="118"/>
    </row>
    <row r="197" spans="1:35" s="117" customFormat="1" ht="33" customHeight="1">
      <c r="A197" s="360">
        <v>7</v>
      </c>
      <c r="B197" s="18" t="s">
        <v>99</v>
      </c>
      <c r="C197" s="17" t="s">
        <v>71</v>
      </c>
      <c r="D197" s="17" t="s">
        <v>316</v>
      </c>
      <c r="E197" s="106" t="s">
        <v>75</v>
      </c>
      <c r="F197" s="171">
        <v>26</v>
      </c>
      <c r="G197" s="26">
        <v>43894</v>
      </c>
      <c r="H197" s="26"/>
      <c r="I197" s="58">
        <v>44196</v>
      </c>
      <c r="J197" s="70">
        <v>30237280</v>
      </c>
      <c r="K197" s="96">
        <v>977</v>
      </c>
      <c r="L197" s="193">
        <f>K197-Q197</f>
        <v>0</v>
      </c>
      <c r="M197" s="19"/>
      <c r="N197" s="19"/>
      <c r="O197" s="19"/>
      <c r="P197" s="19"/>
      <c r="Q197" s="19">
        <v>977</v>
      </c>
      <c r="R197" s="19"/>
      <c r="S197" s="19"/>
      <c r="T197" s="19"/>
      <c r="U197" s="19"/>
      <c r="V197" s="19"/>
      <c r="W197" s="261"/>
      <c r="X197" s="19"/>
      <c r="Y197" s="118"/>
    </row>
    <row r="198" spans="1:35" s="117" customFormat="1" ht="47.25" customHeight="1">
      <c r="A198" s="360">
        <v>8</v>
      </c>
      <c r="B198" s="18" t="s">
        <v>318</v>
      </c>
      <c r="C198" s="17" t="s">
        <v>71</v>
      </c>
      <c r="D198" s="344" t="s">
        <v>317</v>
      </c>
      <c r="E198" s="140" t="s">
        <v>319</v>
      </c>
      <c r="F198" s="358">
        <v>27</v>
      </c>
      <c r="G198" s="357">
        <v>43900</v>
      </c>
      <c r="H198" s="357">
        <v>43921</v>
      </c>
      <c r="I198" s="249">
        <v>43951</v>
      </c>
      <c r="J198" s="70">
        <v>50100000</v>
      </c>
      <c r="K198" s="96">
        <v>145</v>
      </c>
      <c r="L198" s="193">
        <f>K198-O198</f>
        <v>0</v>
      </c>
      <c r="M198" s="19"/>
      <c r="N198" s="19"/>
      <c r="O198" s="19">
        <v>145</v>
      </c>
      <c r="P198" s="19"/>
      <c r="Q198" s="19"/>
      <c r="R198" s="19"/>
      <c r="S198" s="19"/>
      <c r="T198" s="19"/>
      <c r="U198" s="19"/>
      <c r="V198" s="19"/>
      <c r="W198" s="261"/>
      <c r="X198" s="19"/>
      <c r="Y198" s="118"/>
    </row>
    <row r="199" spans="1:35" s="117" customFormat="1" ht="26.25" customHeight="1">
      <c r="A199" s="565">
        <v>9</v>
      </c>
      <c r="B199" s="18" t="s">
        <v>92</v>
      </c>
      <c r="C199" s="516" t="s">
        <v>71</v>
      </c>
      <c r="D199" s="516" t="s">
        <v>323</v>
      </c>
      <c r="E199" s="546" t="s">
        <v>44</v>
      </c>
      <c r="F199" s="567">
        <v>28</v>
      </c>
      <c r="G199" s="541">
        <v>43902</v>
      </c>
      <c r="H199" s="541"/>
      <c r="I199" s="541">
        <v>44196</v>
      </c>
      <c r="J199" s="70">
        <v>9200000</v>
      </c>
      <c r="K199" s="96">
        <v>656</v>
      </c>
      <c r="L199" s="194">
        <f>K199-M199-N199-O199-P199-Q199-R199-S199-T199-U199-V199-W199-X199-AA199-AB199</f>
        <v>311.59999999999997</v>
      </c>
      <c r="M199" s="19">
        <v>41</v>
      </c>
      <c r="N199" s="19">
        <v>41</v>
      </c>
      <c r="O199" s="19">
        <v>41</v>
      </c>
      <c r="P199" s="19">
        <v>32.799999999999997</v>
      </c>
      <c r="Q199" s="19">
        <v>32.799999999999997</v>
      </c>
      <c r="R199" s="19">
        <v>41</v>
      </c>
      <c r="S199" s="19">
        <v>41</v>
      </c>
      <c r="T199" s="19">
        <v>41</v>
      </c>
      <c r="U199" s="19">
        <v>32.799999999999997</v>
      </c>
      <c r="V199" s="19"/>
      <c r="W199" s="261"/>
      <c r="X199" s="19"/>
      <c r="Y199" s="118"/>
    </row>
    <row r="200" spans="1:35" s="117" customFormat="1" ht="26.25" customHeight="1">
      <c r="A200" s="566"/>
      <c r="B200" s="18" t="s">
        <v>93</v>
      </c>
      <c r="C200" s="517"/>
      <c r="D200" s="517"/>
      <c r="E200" s="547"/>
      <c r="F200" s="568"/>
      <c r="G200" s="542"/>
      <c r="H200" s="542"/>
      <c r="I200" s="542"/>
      <c r="J200" s="70">
        <v>42900000</v>
      </c>
      <c r="K200" s="96">
        <v>221.4</v>
      </c>
      <c r="L200" s="194">
        <f>K200-M200-N200-O200-P200-Q200-R200-S200</f>
        <v>135.29999999999993</v>
      </c>
      <c r="M200" s="19">
        <v>12.3</v>
      </c>
      <c r="N200" s="19">
        <v>12.3</v>
      </c>
      <c r="O200" s="19">
        <v>12.3</v>
      </c>
      <c r="P200" s="19">
        <v>12.3</v>
      </c>
      <c r="Q200" s="19">
        <v>12.3</v>
      </c>
      <c r="R200" s="19">
        <v>12.3</v>
      </c>
      <c r="S200" s="19">
        <v>12.3</v>
      </c>
      <c r="T200" s="19">
        <v>12.3</v>
      </c>
      <c r="U200" s="19">
        <v>12.3</v>
      </c>
      <c r="V200" s="19"/>
      <c r="W200" s="261"/>
      <c r="X200" s="19"/>
      <c r="Y200" s="118"/>
    </row>
    <row r="201" spans="1:35" s="117" customFormat="1" ht="26.25" customHeight="1">
      <c r="A201" s="361">
        <v>10</v>
      </c>
      <c r="B201" s="18" t="s">
        <v>320</v>
      </c>
      <c r="C201" s="17" t="s">
        <v>71</v>
      </c>
      <c r="D201" s="17" t="s">
        <v>321</v>
      </c>
      <c r="E201" s="106" t="s">
        <v>51</v>
      </c>
      <c r="F201" s="171">
        <v>29</v>
      </c>
      <c r="G201" s="26">
        <v>43902</v>
      </c>
      <c r="H201" s="26"/>
      <c r="I201" s="58"/>
      <c r="J201" s="70">
        <v>30100000</v>
      </c>
      <c r="K201" s="96">
        <v>1179.9000000000001</v>
      </c>
      <c r="L201" s="194">
        <f>K201-Q201</f>
        <v>0</v>
      </c>
      <c r="M201" s="19"/>
      <c r="N201" s="19"/>
      <c r="O201" s="19"/>
      <c r="P201" s="19"/>
      <c r="Q201" s="19">
        <v>1179.9000000000001</v>
      </c>
      <c r="R201" s="19"/>
      <c r="S201" s="19"/>
      <c r="T201" s="19"/>
      <c r="U201" s="19"/>
      <c r="V201" s="19"/>
      <c r="W201" s="261"/>
      <c r="X201" s="19"/>
      <c r="Y201" s="118"/>
    </row>
    <row r="202" spans="1:35" s="117" customFormat="1" ht="26.25" customHeight="1">
      <c r="A202" s="361">
        <v>11</v>
      </c>
      <c r="B202" s="18" t="s">
        <v>320</v>
      </c>
      <c r="C202" s="17" t="s">
        <v>71</v>
      </c>
      <c r="D202" s="17" t="s">
        <v>322</v>
      </c>
      <c r="E202" s="106" t="s">
        <v>51</v>
      </c>
      <c r="F202" s="171">
        <v>30</v>
      </c>
      <c r="G202" s="26">
        <v>43902</v>
      </c>
      <c r="H202" s="26"/>
      <c r="I202" s="58"/>
      <c r="J202" s="70">
        <v>30100000</v>
      </c>
      <c r="K202" s="96">
        <v>870</v>
      </c>
      <c r="L202" s="194">
        <f>K202-Q202</f>
        <v>0</v>
      </c>
      <c r="M202" s="19"/>
      <c r="N202" s="19"/>
      <c r="O202" s="19"/>
      <c r="P202" s="19"/>
      <c r="Q202" s="19">
        <v>870</v>
      </c>
      <c r="R202" s="19"/>
      <c r="S202" s="19"/>
      <c r="T202" s="19"/>
      <c r="U202" s="19"/>
      <c r="V202" s="19"/>
      <c r="W202" s="261"/>
      <c r="X202" s="19"/>
      <c r="Y202" s="118"/>
    </row>
    <row r="203" spans="1:35" s="117" customFormat="1" ht="26.25" customHeight="1">
      <c r="A203" s="361">
        <v>12</v>
      </c>
      <c r="B203" s="18" t="s">
        <v>29</v>
      </c>
      <c r="C203" s="17" t="s">
        <v>71</v>
      </c>
      <c r="D203" s="17" t="s">
        <v>324</v>
      </c>
      <c r="E203" s="18" t="s">
        <v>76</v>
      </c>
      <c r="F203" s="171">
        <v>31</v>
      </c>
      <c r="G203" s="26">
        <v>43997</v>
      </c>
      <c r="H203" s="26">
        <v>44012</v>
      </c>
      <c r="I203" s="58">
        <v>44043</v>
      </c>
      <c r="J203" s="70">
        <v>30197630</v>
      </c>
      <c r="K203" s="96">
        <v>1780</v>
      </c>
      <c r="L203" s="194">
        <f>K203-R203-S203</f>
        <v>0</v>
      </c>
      <c r="M203" s="19"/>
      <c r="N203" s="19"/>
      <c r="O203" s="19"/>
      <c r="P203" s="19"/>
      <c r="Q203" s="19"/>
      <c r="R203" s="19">
        <v>890</v>
      </c>
      <c r="S203" s="19">
        <v>890</v>
      </c>
      <c r="T203" s="19"/>
      <c r="U203" s="19"/>
      <c r="V203" s="19"/>
      <c r="W203" s="261"/>
      <c r="X203" s="19"/>
      <c r="Y203" s="118"/>
    </row>
    <row r="204" spans="1:35" s="120" customFormat="1" ht="28.5" customHeight="1">
      <c r="A204" s="95">
        <v>13</v>
      </c>
      <c r="B204" s="18" t="s">
        <v>45</v>
      </c>
      <c r="C204" s="17" t="s">
        <v>71</v>
      </c>
      <c r="D204" s="17" t="s">
        <v>325</v>
      </c>
      <c r="E204" s="18" t="s">
        <v>105</v>
      </c>
      <c r="F204" s="171">
        <v>32</v>
      </c>
      <c r="G204" s="26">
        <v>44009</v>
      </c>
      <c r="H204" s="26">
        <v>44135</v>
      </c>
      <c r="I204" s="58">
        <v>44196</v>
      </c>
      <c r="J204" s="70">
        <v>34300000</v>
      </c>
      <c r="K204" s="96">
        <v>832</v>
      </c>
      <c r="L204" s="193">
        <f>K204-R204</f>
        <v>0</v>
      </c>
      <c r="M204" s="343"/>
      <c r="N204" s="343"/>
      <c r="O204" s="343"/>
      <c r="P204" s="19"/>
      <c r="Q204" s="19"/>
      <c r="R204" s="19">
        <v>832</v>
      </c>
      <c r="S204" s="19"/>
      <c r="T204" s="19"/>
      <c r="U204" s="19"/>
      <c r="V204" s="19"/>
      <c r="W204" s="261"/>
      <c r="X204" s="19"/>
      <c r="Y204" s="121"/>
    </row>
    <row r="205" spans="1:35" s="120" customFormat="1" ht="45" customHeight="1">
      <c r="A205" s="95">
        <v>14</v>
      </c>
      <c r="B205" s="18" t="s">
        <v>318</v>
      </c>
      <c r="C205" s="17" t="s">
        <v>71</v>
      </c>
      <c r="D205" s="343" t="s">
        <v>326</v>
      </c>
      <c r="E205" s="18" t="s">
        <v>106</v>
      </c>
      <c r="F205" s="171">
        <v>33</v>
      </c>
      <c r="G205" s="26">
        <v>44022</v>
      </c>
      <c r="H205" s="26"/>
      <c r="I205" s="58">
        <v>44074</v>
      </c>
      <c r="J205" s="70">
        <v>50100000</v>
      </c>
      <c r="K205" s="99">
        <v>145</v>
      </c>
      <c r="L205" s="193">
        <f>K205-S205</f>
        <v>0</v>
      </c>
      <c r="M205" s="19"/>
      <c r="N205" s="19"/>
      <c r="O205" s="19"/>
      <c r="P205" s="19"/>
      <c r="Q205" s="19"/>
      <c r="R205" s="19"/>
      <c r="S205" s="19">
        <v>145</v>
      </c>
      <c r="T205" s="19"/>
      <c r="U205" s="19"/>
      <c r="V205" s="19"/>
      <c r="W205" s="261"/>
      <c r="X205" s="19"/>
      <c r="Y205" s="121"/>
    </row>
    <row r="206" spans="1:35" s="343" customFormat="1" ht="18.75" customHeight="1">
      <c r="A206" s="95"/>
      <c r="B206" s="18"/>
      <c r="C206" s="17"/>
      <c r="E206" s="18"/>
      <c r="F206" s="171"/>
      <c r="I206" s="64"/>
      <c r="J206" s="70"/>
      <c r="K206" s="99"/>
      <c r="L206" s="193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261"/>
      <c r="X206" s="19"/>
      <c r="Y206" s="19"/>
    </row>
    <row r="207" spans="1:35" s="343" customFormat="1" ht="18.75" customHeight="1">
      <c r="A207" s="95"/>
      <c r="B207" s="18"/>
      <c r="E207" s="18"/>
      <c r="F207" s="171"/>
      <c r="I207" s="64"/>
      <c r="J207" s="70"/>
      <c r="K207" s="99"/>
      <c r="L207" s="193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261"/>
      <c r="X207" s="19"/>
      <c r="Y207" s="19"/>
    </row>
    <row r="208" spans="1:35" s="343" customFormat="1" ht="18.75" customHeight="1">
      <c r="A208" s="95"/>
      <c r="B208" s="18"/>
      <c r="E208" s="18"/>
      <c r="F208" s="171"/>
      <c r="I208" s="64"/>
      <c r="J208" s="70"/>
      <c r="K208" s="99"/>
      <c r="L208" s="195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261"/>
      <c r="X208" s="19"/>
      <c r="Y208" s="19"/>
    </row>
    <row r="209" spans="1:35" s="14" customFormat="1" ht="18.75" customHeight="1">
      <c r="A209" s="363" t="s">
        <v>52</v>
      </c>
      <c r="B209" s="364"/>
      <c r="C209" s="364"/>
      <c r="D209" s="364"/>
      <c r="E209" s="110"/>
      <c r="F209" s="176"/>
      <c r="G209" s="364"/>
      <c r="H209" s="364"/>
      <c r="I209" s="364"/>
      <c r="J209" s="70"/>
      <c r="K209" s="365"/>
      <c r="L209" s="196"/>
      <c r="M209" s="48"/>
      <c r="N209" s="19"/>
      <c r="O209" s="19"/>
      <c r="P209" s="19"/>
      <c r="Q209" s="19"/>
      <c r="R209" s="19"/>
      <c r="S209" s="19"/>
      <c r="T209" s="19"/>
      <c r="U209" s="19"/>
      <c r="V209" s="19"/>
      <c r="W209" s="261"/>
      <c r="X209" s="19"/>
      <c r="Y209" s="19"/>
      <c r="Z209" s="343"/>
      <c r="AA209" s="343"/>
      <c r="AB209" s="343"/>
      <c r="AC209" s="343"/>
      <c r="AD209" s="343"/>
      <c r="AE209" s="343"/>
      <c r="AF209" s="343"/>
      <c r="AG209" s="343"/>
      <c r="AH209" s="343"/>
      <c r="AI209" s="343"/>
    </row>
    <row r="210" spans="1:35" s="14" customFormat="1" ht="52.5" customHeight="1">
      <c r="A210" s="100" t="s">
        <v>7</v>
      </c>
      <c r="B210" s="39" t="s">
        <v>2</v>
      </c>
      <c r="C210" s="40" t="s">
        <v>3</v>
      </c>
      <c r="D210" s="40" t="s">
        <v>48</v>
      </c>
      <c r="E210" s="111" t="s">
        <v>47</v>
      </c>
      <c r="F210" s="177" t="s">
        <v>32</v>
      </c>
      <c r="G210" s="42" t="s">
        <v>37</v>
      </c>
      <c r="H210" s="41" t="s">
        <v>30</v>
      </c>
      <c r="I210" s="41" t="s">
        <v>31</v>
      </c>
      <c r="J210" s="69"/>
      <c r="K210" s="101" t="s">
        <v>58</v>
      </c>
      <c r="L210" s="197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261"/>
      <c r="X210" s="19"/>
      <c r="Y210" s="19"/>
      <c r="Z210" s="343"/>
      <c r="AA210" s="343"/>
      <c r="AB210" s="343"/>
      <c r="AC210" s="343"/>
      <c r="AD210" s="343"/>
      <c r="AE210" s="343"/>
      <c r="AF210" s="343"/>
      <c r="AG210" s="343"/>
      <c r="AH210" s="343"/>
      <c r="AI210" s="343"/>
    </row>
    <row r="211" spans="1:35" s="14" customFormat="1" ht="52.5" customHeight="1">
      <c r="A211" s="100">
        <v>1</v>
      </c>
      <c r="B211" s="18" t="s">
        <v>15</v>
      </c>
      <c r="C211" s="17" t="s">
        <v>46</v>
      </c>
      <c r="D211" s="251" t="s">
        <v>330</v>
      </c>
      <c r="E211" s="178" t="s">
        <v>72</v>
      </c>
      <c r="F211" s="178" t="s">
        <v>72</v>
      </c>
      <c r="G211" s="159" t="s">
        <v>526</v>
      </c>
      <c r="H211" s="23">
        <v>6000</v>
      </c>
      <c r="I211" s="343">
        <v>5888</v>
      </c>
      <c r="J211" s="71">
        <v>30100000</v>
      </c>
      <c r="K211" s="30">
        <f>I211-M211-N211-O211-P211-Q211-R211-S211-T211-U211-V211-W211-X211</f>
        <v>510.03000000000003</v>
      </c>
      <c r="L211" s="195"/>
      <c r="M211" s="343">
        <v>2037.42</v>
      </c>
      <c r="N211" s="19">
        <v>700.5</v>
      </c>
      <c r="O211" s="19">
        <v>1162.3</v>
      </c>
      <c r="P211" s="19">
        <v>700.5</v>
      </c>
      <c r="Q211" s="19">
        <v>497.05</v>
      </c>
      <c r="R211" s="19">
        <v>280.2</v>
      </c>
      <c r="S211" s="19"/>
      <c r="T211" s="19"/>
      <c r="U211" s="19"/>
      <c r="V211" s="19"/>
      <c r="W211" s="261"/>
      <c r="X211" s="19"/>
      <c r="Y211" s="19"/>
      <c r="Z211" s="343"/>
      <c r="AA211" s="343"/>
      <c r="AB211" s="343"/>
      <c r="AC211" s="343"/>
      <c r="AD211" s="343"/>
      <c r="AE211" s="343"/>
      <c r="AF211" s="343"/>
      <c r="AG211" s="343"/>
      <c r="AH211" s="343"/>
      <c r="AI211" s="343"/>
    </row>
    <row r="212" spans="1:35" s="117" customFormat="1" ht="34.5" customHeight="1">
      <c r="A212" s="95">
        <v>2</v>
      </c>
      <c r="B212" s="18" t="s">
        <v>328</v>
      </c>
      <c r="C212" s="17" t="s">
        <v>46</v>
      </c>
      <c r="D212" s="250" t="s">
        <v>329</v>
      </c>
      <c r="E212" s="171" t="s">
        <v>95</v>
      </c>
      <c r="F212" s="171" t="s">
        <v>95</v>
      </c>
      <c r="G212" s="159" t="s">
        <v>527</v>
      </c>
      <c r="H212" s="25">
        <v>12100</v>
      </c>
      <c r="I212" s="25">
        <v>10500</v>
      </c>
      <c r="J212" s="71">
        <v>30100000</v>
      </c>
      <c r="K212" s="30">
        <f>I212-M212-N212-O212-P212-Q212-R212-S212-T212-U212-V212-W212-X212</f>
        <v>2219</v>
      </c>
      <c r="L212" s="198"/>
      <c r="M212" s="343">
        <v>6235</v>
      </c>
      <c r="N212" s="19">
        <v>690</v>
      </c>
      <c r="O212" s="19">
        <v>1176</v>
      </c>
      <c r="P212" s="19">
        <v>180</v>
      </c>
      <c r="Q212" s="19"/>
      <c r="R212" s="19"/>
      <c r="S212" s="19"/>
      <c r="T212" s="19"/>
      <c r="U212" s="19"/>
      <c r="V212" s="19"/>
      <c r="W212" s="261"/>
      <c r="X212" s="19"/>
      <c r="Y212" s="118"/>
    </row>
    <row r="213" spans="1:35" s="117" customFormat="1" ht="47.25" customHeight="1">
      <c r="A213" s="95">
        <v>3</v>
      </c>
      <c r="B213" s="18" t="s">
        <v>24</v>
      </c>
      <c r="C213" s="17" t="s">
        <v>46</v>
      </c>
      <c r="D213" s="250" t="s">
        <v>331</v>
      </c>
      <c r="E213" s="106" t="s">
        <v>332</v>
      </c>
      <c r="F213" s="171" t="s">
        <v>96</v>
      </c>
      <c r="G213" s="159" t="s">
        <v>528</v>
      </c>
      <c r="H213" s="25">
        <v>25000</v>
      </c>
      <c r="I213" s="25">
        <v>25000</v>
      </c>
      <c r="J213" s="71">
        <v>50100000</v>
      </c>
      <c r="K213" s="30">
        <f>I213-M213-N213-O213-P213-Q213-R213-S213-T213-U213-V213</f>
        <v>10089.689999999999</v>
      </c>
      <c r="L213" s="195"/>
      <c r="M213" s="19">
        <v>4400.22</v>
      </c>
      <c r="N213" s="19">
        <v>3473.66</v>
      </c>
      <c r="O213" s="19">
        <v>7036.43</v>
      </c>
      <c r="P213" s="19"/>
      <c r="Q213" s="19"/>
      <c r="R213" s="19"/>
      <c r="S213" s="19"/>
      <c r="T213" s="19"/>
      <c r="U213" s="19"/>
      <c r="V213" s="19"/>
      <c r="W213" s="261"/>
      <c r="X213" s="19"/>
      <c r="Y213" s="118"/>
    </row>
    <row r="214" spans="1:35" s="120" customFormat="1" ht="38.25" customHeight="1">
      <c r="A214" s="142">
        <v>4</v>
      </c>
      <c r="B214" s="18" t="s">
        <v>334</v>
      </c>
      <c r="C214" s="17" t="s">
        <v>46</v>
      </c>
      <c r="D214" s="250" t="s">
        <v>333</v>
      </c>
      <c r="E214" s="18" t="s">
        <v>514</v>
      </c>
      <c r="F214" s="171" t="s">
        <v>515</v>
      </c>
      <c r="G214" s="159" t="s">
        <v>516</v>
      </c>
      <c r="H214" s="25" t="s">
        <v>517</v>
      </c>
      <c r="I214" s="160">
        <v>950000</v>
      </c>
      <c r="J214" s="71">
        <v>33199000</v>
      </c>
      <c r="K214" s="161"/>
      <c r="L214" s="199"/>
      <c r="M214" s="77"/>
      <c r="N214" s="19"/>
      <c r="O214" s="19"/>
      <c r="P214" s="19"/>
      <c r="Q214" s="19"/>
      <c r="R214" s="19"/>
      <c r="S214" s="19"/>
      <c r="T214" s="19"/>
      <c r="U214" s="19"/>
      <c r="V214" s="19"/>
      <c r="W214" s="261"/>
      <c r="X214" s="19"/>
      <c r="Y214" s="121"/>
    </row>
    <row r="215" spans="1:35" s="117" customFormat="1" ht="38.25" customHeight="1">
      <c r="A215" s="142">
        <v>5</v>
      </c>
      <c r="B215" s="18" t="s">
        <v>336</v>
      </c>
      <c r="C215" s="17" t="s">
        <v>46</v>
      </c>
      <c r="D215" s="250" t="s">
        <v>335</v>
      </c>
      <c r="E215" s="18" t="s">
        <v>521</v>
      </c>
      <c r="F215" s="18" t="s">
        <v>522</v>
      </c>
      <c r="G215" s="159" t="s">
        <v>520</v>
      </c>
      <c r="H215" s="25" t="s">
        <v>519</v>
      </c>
      <c r="I215" s="160">
        <v>588995</v>
      </c>
      <c r="J215" s="71">
        <v>33196000</v>
      </c>
      <c r="K215" s="161"/>
      <c r="L215" s="199"/>
      <c r="M215" s="77"/>
      <c r="N215" s="19"/>
      <c r="O215" s="19"/>
      <c r="P215" s="19"/>
      <c r="Q215" s="19"/>
      <c r="R215" s="19"/>
      <c r="S215" s="19"/>
      <c r="T215" s="19"/>
      <c r="U215" s="19"/>
      <c r="V215" s="19"/>
      <c r="W215" s="261"/>
      <c r="X215" s="19"/>
      <c r="Y215" s="118"/>
    </row>
    <row r="216" spans="1:35" s="117" customFormat="1" ht="57" customHeight="1">
      <c r="A216" s="142">
        <v>6</v>
      </c>
      <c r="B216" s="18" t="s">
        <v>338</v>
      </c>
      <c r="C216" s="17" t="s">
        <v>46</v>
      </c>
      <c r="D216" s="250" t="s">
        <v>337</v>
      </c>
      <c r="E216" s="106" t="s">
        <v>523</v>
      </c>
      <c r="F216" s="171" t="s">
        <v>524</v>
      </c>
      <c r="G216" s="159" t="s">
        <v>525</v>
      </c>
      <c r="H216" s="25">
        <v>117000</v>
      </c>
      <c r="I216" s="25">
        <v>67500</v>
      </c>
      <c r="J216" s="71">
        <v>33631600</v>
      </c>
      <c r="K216" s="161"/>
      <c r="L216" s="199"/>
      <c r="M216" s="77"/>
      <c r="N216" s="19"/>
      <c r="O216" s="19"/>
      <c r="P216" s="19"/>
      <c r="Q216" s="19"/>
      <c r="R216" s="19"/>
      <c r="S216" s="19"/>
      <c r="T216" s="19"/>
      <c r="U216" s="19"/>
      <c r="V216" s="19"/>
      <c r="W216" s="261"/>
      <c r="X216" s="19"/>
      <c r="Y216" s="118"/>
    </row>
    <row r="217" spans="1:35" s="117" customFormat="1" ht="38.25" customHeight="1">
      <c r="A217" s="343">
        <v>7</v>
      </c>
      <c r="B217" s="18" t="s">
        <v>530</v>
      </c>
      <c r="C217" s="17" t="s">
        <v>46</v>
      </c>
      <c r="D217" s="250" t="s">
        <v>529</v>
      </c>
      <c r="E217" s="106" t="s">
        <v>531</v>
      </c>
      <c r="F217" s="171" t="s">
        <v>532</v>
      </c>
      <c r="G217" s="159" t="s">
        <v>518</v>
      </c>
      <c r="H217" s="25">
        <v>24470</v>
      </c>
      <c r="I217" s="335">
        <v>15558.33</v>
      </c>
      <c r="J217" s="71">
        <v>39515440</v>
      </c>
      <c r="K217" s="24"/>
      <c r="L217" s="199"/>
      <c r="M217" s="77"/>
      <c r="N217" s="19"/>
      <c r="O217" s="19"/>
      <c r="P217" s="19"/>
      <c r="Q217" s="19"/>
      <c r="R217" s="19"/>
      <c r="S217" s="19"/>
      <c r="T217" s="19"/>
      <c r="U217" s="19"/>
      <c r="V217" s="19"/>
      <c r="W217" s="261"/>
      <c r="X217" s="19"/>
      <c r="Y217" s="118"/>
    </row>
    <row r="218" spans="1:35" s="117" customFormat="1" ht="38.25" customHeight="1">
      <c r="A218" s="343">
        <v>8</v>
      </c>
      <c r="B218" s="18" t="s">
        <v>281</v>
      </c>
      <c r="C218" s="17" t="s">
        <v>46</v>
      </c>
      <c r="D218" s="250" t="s">
        <v>533</v>
      </c>
      <c r="E218" s="343" t="s">
        <v>535</v>
      </c>
      <c r="F218" s="336" t="s">
        <v>534</v>
      </c>
      <c r="G218" s="159"/>
      <c r="H218" s="25" t="s">
        <v>536</v>
      </c>
      <c r="I218" s="343"/>
      <c r="J218" s="71">
        <v>33100000</v>
      </c>
      <c r="K218" s="24"/>
      <c r="L218" s="199"/>
      <c r="M218" s="77"/>
      <c r="N218" s="19"/>
      <c r="O218" s="19"/>
      <c r="P218" s="19"/>
      <c r="Q218" s="19"/>
      <c r="R218" s="19"/>
      <c r="S218" s="19"/>
      <c r="T218" s="19"/>
      <c r="U218" s="19"/>
      <c r="V218" s="19"/>
      <c r="W218" s="261"/>
      <c r="X218" s="19"/>
      <c r="Y218" s="118"/>
    </row>
    <row r="219" spans="1:35" s="117" customFormat="1" ht="64.5" customHeight="1">
      <c r="A219" s="343">
        <v>9</v>
      </c>
      <c r="B219" s="18" t="s">
        <v>435</v>
      </c>
      <c r="C219" s="17" t="s">
        <v>46</v>
      </c>
      <c r="D219" s="250" t="s">
        <v>537</v>
      </c>
      <c r="E219" s="106" t="s">
        <v>539</v>
      </c>
      <c r="F219" s="171" t="s">
        <v>540</v>
      </c>
      <c r="G219" s="159" t="s">
        <v>538</v>
      </c>
      <c r="H219" s="25">
        <v>106360</v>
      </c>
      <c r="I219" s="25">
        <v>98471</v>
      </c>
      <c r="J219" s="71">
        <v>39100000</v>
      </c>
      <c r="K219" s="24"/>
      <c r="L219" s="199"/>
      <c r="M219" s="77"/>
      <c r="N219" s="19"/>
      <c r="O219" s="19"/>
      <c r="P219" s="19"/>
      <c r="Q219" s="19"/>
      <c r="R219" s="19"/>
      <c r="S219" s="19"/>
      <c r="T219" s="19"/>
      <c r="U219" s="19"/>
      <c r="V219" s="19"/>
      <c r="W219" s="261"/>
      <c r="X219" s="19"/>
      <c r="Y219" s="118"/>
    </row>
    <row r="220" spans="1:35" s="117" customFormat="1" ht="34.5" customHeight="1">
      <c r="A220" s="343">
        <v>10</v>
      </c>
      <c r="B220" s="18" t="s">
        <v>435</v>
      </c>
      <c r="C220" s="17" t="s">
        <v>46</v>
      </c>
      <c r="D220" s="250" t="s">
        <v>541</v>
      </c>
      <c r="E220" s="548" t="s">
        <v>542</v>
      </c>
      <c r="F220" s="549"/>
      <c r="G220" s="550"/>
      <c r="H220" s="25">
        <v>50920</v>
      </c>
      <c r="I220" s="25"/>
      <c r="J220" s="71">
        <v>39100000</v>
      </c>
      <c r="K220" s="24"/>
      <c r="L220" s="199"/>
      <c r="M220" s="77"/>
      <c r="N220" s="19"/>
      <c r="O220" s="19"/>
      <c r="P220" s="19"/>
      <c r="Q220" s="19"/>
      <c r="R220" s="19"/>
      <c r="S220" s="19"/>
      <c r="T220" s="19"/>
      <c r="U220" s="19"/>
      <c r="V220" s="19"/>
      <c r="W220" s="261"/>
      <c r="X220" s="19"/>
      <c r="Y220" s="118"/>
    </row>
    <row r="221" spans="1:35" s="117" customFormat="1" ht="37.5" customHeight="1">
      <c r="A221" s="343">
        <v>11</v>
      </c>
      <c r="B221" s="18" t="s">
        <v>544</v>
      </c>
      <c r="C221" s="17" t="s">
        <v>46</v>
      </c>
      <c r="D221" s="250" t="s">
        <v>543</v>
      </c>
      <c r="E221" s="106" t="s">
        <v>545</v>
      </c>
      <c r="F221" s="171" t="s">
        <v>546</v>
      </c>
      <c r="G221" s="159" t="s">
        <v>547</v>
      </c>
      <c r="H221" s="25">
        <v>36000</v>
      </c>
      <c r="I221" s="25">
        <v>35670</v>
      </c>
      <c r="J221" s="71">
        <v>39711130</v>
      </c>
      <c r="K221" s="24"/>
      <c r="L221" s="199"/>
      <c r="M221" s="77"/>
      <c r="N221" s="19"/>
      <c r="O221" s="19"/>
      <c r="P221" s="19"/>
      <c r="Q221" s="19"/>
      <c r="R221" s="19"/>
      <c r="S221" s="19"/>
      <c r="T221" s="19"/>
      <c r="U221" s="19"/>
      <c r="V221" s="19"/>
      <c r="W221" s="261"/>
      <c r="X221" s="19"/>
      <c r="Y221" s="118"/>
    </row>
    <row r="222" spans="1:35" s="117" customFormat="1" ht="38.25" customHeight="1">
      <c r="A222" s="343">
        <v>12</v>
      </c>
      <c r="B222" s="18" t="s">
        <v>435</v>
      </c>
      <c r="C222" s="17" t="s">
        <v>46</v>
      </c>
      <c r="D222" s="250" t="s">
        <v>548</v>
      </c>
      <c r="E222" s="548" t="s">
        <v>542</v>
      </c>
      <c r="F222" s="549"/>
      <c r="G222" s="550"/>
      <c r="H222" s="25">
        <v>50920</v>
      </c>
      <c r="I222" s="25"/>
      <c r="J222" s="71">
        <v>39100000</v>
      </c>
      <c r="K222" s="24"/>
      <c r="L222" s="199"/>
      <c r="M222" s="77"/>
      <c r="N222" s="19"/>
      <c r="O222" s="19"/>
      <c r="P222" s="19"/>
      <c r="Q222" s="19"/>
      <c r="R222" s="19"/>
      <c r="S222" s="19"/>
      <c r="T222" s="19"/>
      <c r="U222" s="19"/>
      <c r="V222" s="19"/>
      <c r="W222" s="261"/>
      <c r="X222" s="19"/>
      <c r="Y222" s="118"/>
    </row>
    <row r="223" spans="1:35" s="14" customFormat="1" ht="36.75" customHeight="1">
      <c r="A223" s="543" t="s">
        <v>53</v>
      </c>
      <c r="B223" s="544"/>
      <c r="C223" s="544"/>
      <c r="D223" s="544"/>
      <c r="E223" s="544"/>
      <c r="F223" s="544"/>
      <c r="G223" s="544"/>
      <c r="H223" s="544"/>
      <c r="I223" s="544"/>
      <c r="J223" s="544"/>
      <c r="K223" s="545"/>
      <c r="L223" s="196"/>
      <c r="M223" s="48"/>
      <c r="N223" s="19"/>
      <c r="O223" s="19"/>
      <c r="P223" s="19"/>
      <c r="Q223" s="19"/>
      <c r="R223" s="19"/>
      <c r="S223" s="19"/>
      <c r="T223" s="19"/>
      <c r="U223" s="19"/>
      <c r="V223" s="19"/>
      <c r="W223" s="261"/>
      <c r="X223" s="19"/>
      <c r="Y223" s="19"/>
      <c r="Z223" s="343"/>
      <c r="AA223" s="343"/>
      <c r="AB223" s="343"/>
      <c r="AC223" s="343"/>
      <c r="AD223" s="343"/>
      <c r="AE223" s="343"/>
      <c r="AF223" s="343"/>
      <c r="AG223" s="343"/>
      <c r="AH223" s="343"/>
      <c r="AI223" s="343"/>
    </row>
    <row r="224" spans="1:35" s="14" customFormat="1" ht="27" customHeight="1">
      <c r="A224" s="95">
        <v>1</v>
      </c>
      <c r="B224" s="31" t="s">
        <v>54</v>
      </c>
      <c r="C224" s="17"/>
      <c r="D224" s="20"/>
      <c r="E224" s="106" t="s">
        <v>55</v>
      </c>
      <c r="F224" s="171">
        <v>5</v>
      </c>
      <c r="G224" s="32">
        <v>43830</v>
      </c>
      <c r="H224" s="29">
        <v>6000</v>
      </c>
      <c r="I224" s="24"/>
      <c r="J224" s="72"/>
      <c r="K224" s="102"/>
      <c r="L224" s="200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261"/>
      <c r="X224" s="19"/>
      <c r="Y224" s="19"/>
      <c r="Z224" s="343"/>
      <c r="AA224" s="343"/>
      <c r="AB224" s="343"/>
      <c r="AC224" s="343"/>
      <c r="AD224" s="343"/>
      <c r="AE224" s="343"/>
      <c r="AF224" s="343"/>
      <c r="AG224" s="343"/>
      <c r="AH224" s="343"/>
      <c r="AI224" s="343"/>
    </row>
    <row r="225" spans="1:35" s="14" customFormat="1" ht="27" customHeight="1">
      <c r="A225" s="95">
        <v>2</v>
      </c>
      <c r="B225" s="31" t="s">
        <v>327</v>
      </c>
      <c r="C225" s="17"/>
      <c r="D225" s="20"/>
      <c r="E225" s="106" t="s">
        <v>55</v>
      </c>
      <c r="F225" s="171">
        <v>6</v>
      </c>
      <c r="G225" s="32">
        <v>43830</v>
      </c>
      <c r="H225" s="29">
        <v>500</v>
      </c>
      <c r="I225" s="24"/>
      <c r="J225" s="72"/>
      <c r="K225" s="102"/>
      <c r="L225" s="200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261"/>
      <c r="X225" s="19"/>
      <c r="Y225" s="19"/>
      <c r="Z225" s="343"/>
      <c r="AA225" s="343"/>
      <c r="AB225" s="343"/>
      <c r="AC225" s="343"/>
      <c r="AD225" s="343"/>
      <c r="AE225" s="343"/>
      <c r="AF225" s="343"/>
      <c r="AG225" s="343"/>
      <c r="AH225" s="343"/>
      <c r="AI225" s="343"/>
    </row>
    <row r="226" spans="1:35" s="14" customFormat="1" ht="35.25" customHeight="1">
      <c r="A226" s="95">
        <v>3</v>
      </c>
      <c r="B226" s="31" t="s">
        <v>56</v>
      </c>
      <c r="C226" s="17"/>
      <c r="D226" s="20"/>
      <c r="E226" s="106" t="s">
        <v>57</v>
      </c>
      <c r="F226" s="171">
        <v>7</v>
      </c>
      <c r="G226" s="32">
        <v>43840</v>
      </c>
      <c r="H226" s="29">
        <v>63555</v>
      </c>
      <c r="I226" s="30"/>
      <c r="J226" s="73"/>
      <c r="K226" s="102"/>
      <c r="L226" s="195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261"/>
      <c r="X226" s="19"/>
      <c r="Y226" s="19"/>
      <c r="Z226" s="343"/>
      <c r="AA226" s="343"/>
      <c r="AB226" s="343"/>
      <c r="AC226" s="343"/>
      <c r="AD226" s="343"/>
      <c r="AE226" s="343"/>
      <c r="AF226" s="343"/>
      <c r="AG226" s="343"/>
      <c r="AH226" s="343"/>
      <c r="AI226" s="343"/>
    </row>
    <row r="227" spans="1:35" s="14" customFormat="1" ht="27.75" customHeight="1">
      <c r="A227" s="95"/>
      <c r="B227" s="31"/>
      <c r="C227" s="17"/>
      <c r="D227" s="20"/>
      <c r="E227" s="106"/>
      <c r="F227" s="171"/>
      <c r="G227" s="32"/>
      <c r="H227" s="29"/>
      <c r="I227" s="30"/>
      <c r="J227" s="73"/>
      <c r="K227" s="102"/>
      <c r="L227" s="200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261"/>
      <c r="X227" s="19"/>
      <c r="Y227" s="19"/>
      <c r="Z227" s="343"/>
      <c r="AA227" s="343"/>
      <c r="AB227" s="343"/>
      <c r="AC227" s="343"/>
      <c r="AD227" s="343"/>
      <c r="AE227" s="343"/>
      <c r="AF227" s="343"/>
      <c r="AG227" s="343"/>
      <c r="AH227" s="343"/>
      <c r="AI227" s="343"/>
    </row>
    <row r="228" spans="1:35" s="14" customFormat="1" ht="24.75" customHeight="1">
      <c r="A228" s="95"/>
      <c r="B228" s="31"/>
      <c r="C228" s="17"/>
      <c r="D228" s="20"/>
      <c r="E228" s="106"/>
      <c r="F228" s="171"/>
      <c r="G228" s="22"/>
      <c r="H228" s="29"/>
      <c r="I228" s="30"/>
      <c r="J228" s="73"/>
      <c r="K228" s="102"/>
      <c r="L228" s="195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261"/>
      <c r="X228" s="19"/>
      <c r="Y228" s="19"/>
      <c r="Z228" s="343"/>
      <c r="AA228" s="343"/>
      <c r="AB228" s="343"/>
      <c r="AC228" s="343"/>
      <c r="AD228" s="343"/>
      <c r="AE228" s="343"/>
      <c r="AF228" s="343"/>
      <c r="AG228" s="343"/>
      <c r="AH228" s="343"/>
      <c r="AI228" s="343"/>
    </row>
    <row r="229" spans="1:35" s="14" customFormat="1" ht="21.75" customHeight="1">
      <c r="A229" s="95"/>
      <c r="B229" s="18"/>
      <c r="C229" s="17"/>
      <c r="D229" s="20"/>
      <c r="E229" s="106"/>
      <c r="F229" s="171"/>
      <c r="G229" s="22"/>
      <c r="H229" s="30"/>
      <c r="I229" s="30"/>
      <c r="J229" s="73"/>
      <c r="K229" s="102"/>
      <c r="L229" s="195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261"/>
      <c r="X229" s="19"/>
      <c r="Y229" s="19"/>
      <c r="Z229" s="343"/>
      <c r="AA229" s="343"/>
      <c r="AB229" s="343"/>
      <c r="AC229" s="343"/>
      <c r="AD229" s="343"/>
      <c r="AE229" s="343"/>
      <c r="AF229" s="343"/>
      <c r="AG229" s="343"/>
      <c r="AH229" s="343"/>
      <c r="AI229" s="343"/>
    </row>
    <row r="230" spans="1:35" ht="15" hidden="1" customHeight="1"/>
    <row r="231" spans="1:35" ht="15" hidden="1" customHeight="1"/>
    <row r="232" spans="1:35" ht="15" hidden="1" customHeight="1"/>
    <row r="233" spans="1:35" ht="15" hidden="1" customHeight="1"/>
    <row r="234" spans="1:35" ht="15" hidden="1" customHeight="1"/>
    <row r="235" spans="1:35" ht="15" hidden="1" customHeight="1"/>
    <row r="236" spans="1:35" ht="15" hidden="1" customHeight="1"/>
    <row r="237" spans="1:35" ht="15" hidden="1" customHeight="1"/>
    <row r="238" spans="1:35" ht="15" hidden="1" customHeight="1"/>
    <row r="239" spans="1:35" ht="15" hidden="1" customHeight="1"/>
    <row r="240" spans="1:35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  <row r="301" ht="15" hidden="1" customHeight="1"/>
    <row r="302" ht="15" hidden="1" customHeight="1"/>
    <row r="303" ht="15" hidden="1" customHeight="1"/>
    <row r="304" ht="15" hidden="1" customHeight="1"/>
    <row r="305" ht="15" hidden="1" customHeight="1"/>
    <row r="306" ht="15" hidden="1" customHeight="1"/>
    <row r="307" ht="15" hidden="1" customHeight="1"/>
    <row r="308" ht="15" hidden="1" customHeight="1"/>
    <row r="309" ht="15" hidden="1" customHeight="1"/>
    <row r="310" ht="15" hidden="1" customHeight="1"/>
    <row r="311" ht="15" hidden="1" customHeight="1"/>
    <row r="312" ht="15" hidden="1" customHeight="1"/>
    <row r="313" ht="15" hidden="1" customHeight="1"/>
    <row r="314" ht="15" hidden="1" customHeight="1"/>
    <row r="315" ht="15" hidden="1" customHeight="1"/>
    <row r="316" ht="15" hidden="1" customHeight="1"/>
    <row r="317" ht="15" hidden="1" customHeight="1"/>
    <row r="318" ht="15" hidden="1" customHeight="1"/>
    <row r="319" ht="15" hidden="1" customHeight="1"/>
    <row r="320" ht="15" hidden="1" customHeight="1"/>
    <row r="321" ht="15" hidden="1" customHeight="1"/>
    <row r="322" ht="15" hidden="1" customHeight="1"/>
    <row r="323" ht="15" hidden="1" customHeight="1"/>
    <row r="324" ht="15" hidden="1" customHeight="1"/>
    <row r="325" ht="15" hidden="1" customHeight="1"/>
    <row r="326" ht="15" hidden="1" customHeight="1"/>
    <row r="327" ht="15" hidden="1" customHeight="1"/>
    <row r="328" ht="15" hidden="1" customHeight="1"/>
    <row r="329" ht="15" hidden="1" customHeight="1"/>
    <row r="330" ht="15" hidden="1" customHeight="1"/>
    <row r="331" ht="15" hidden="1" customHeight="1"/>
    <row r="332" ht="15" hidden="1" customHeight="1"/>
    <row r="333" ht="15" hidden="1" customHeight="1"/>
    <row r="334" ht="15" hidden="1" customHeight="1"/>
    <row r="335" ht="15" hidden="1" customHeight="1"/>
    <row r="336" ht="15" hidden="1" customHeight="1"/>
    <row r="337" ht="15" hidden="1" customHeight="1"/>
    <row r="338" ht="15" hidden="1" customHeight="1"/>
    <row r="339" ht="15" hidden="1" customHeight="1"/>
    <row r="340" ht="15" hidden="1" customHeight="1"/>
    <row r="341" ht="15" hidden="1" customHeight="1"/>
    <row r="342" ht="15" hidden="1" customHeight="1"/>
    <row r="343" ht="15" hidden="1" customHeight="1"/>
    <row r="344" ht="15" hidden="1" customHeight="1"/>
    <row r="345" ht="15" hidden="1" customHeight="1"/>
    <row r="346" ht="15" hidden="1" customHeight="1"/>
    <row r="347" ht="15" hidden="1" customHeight="1"/>
    <row r="348" ht="15" hidden="1" customHeight="1"/>
    <row r="349" ht="15" hidden="1" customHeight="1"/>
    <row r="350" ht="15" hidden="1" customHeight="1"/>
    <row r="351" ht="15" hidden="1" customHeight="1"/>
    <row r="352" ht="15" hidden="1" customHeight="1"/>
    <row r="353" ht="15" hidden="1" customHeight="1"/>
    <row r="354" ht="15" hidden="1" customHeight="1"/>
    <row r="355" ht="15" hidden="1" customHeight="1"/>
    <row r="356" ht="15" hidden="1" customHeight="1"/>
    <row r="357" ht="15" hidden="1" customHeight="1"/>
    <row r="358" ht="15" hidden="1" customHeight="1"/>
    <row r="359" ht="15" hidden="1" customHeight="1"/>
    <row r="360" ht="15" hidden="1" customHeight="1"/>
    <row r="361" ht="15" hidden="1" customHeight="1"/>
    <row r="362" ht="15" hidden="1" customHeight="1"/>
    <row r="363" ht="15" hidden="1" customHeight="1"/>
    <row r="364" ht="15" hidden="1" customHeight="1"/>
    <row r="365" ht="15" hidden="1" customHeight="1"/>
    <row r="366" ht="15" hidden="1" customHeight="1"/>
    <row r="367" ht="15" hidden="1" customHeight="1"/>
    <row r="368" ht="15" hidden="1" customHeight="1"/>
    <row r="369" ht="15" hidden="1" customHeight="1"/>
    <row r="370" ht="15" hidden="1" customHeight="1"/>
    <row r="371" ht="15" hidden="1" customHeight="1"/>
    <row r="372" ht="15" hidden="1" customHeight="1"/>
    <row r="373" ht="15" hidden="1" customHeight="1"/>
    <row r="374" ht="15" hidden="1" customHeight="1"/>
    <row r="375" ht="15" hidden="1" customHeight="1"/>
    <row r="376" ht="15" hidden="1" customHeight="1"/>
    <row r="377" ht="15" hidden="1" customHeight="1"/>
    <row r="378" ht="15" hidden="1" customHeight="1"/>
    <row r="379" ht="15" hidden="1" customHeight="1"/>
    <row r="380" ht="15" hidden="1" customHeight="1"/>
    <row r="381" ht="15" hidden="1" customHeight="1"/>
    <row r="382" ht="15" hidden="1" customHeight="1"/>
    <row r="383" ht="15" hidden="1" customHeight="1"/>
    <row r="384" ht="15" hidden="1" customHeight="1"/>
    <row r="385" ht="15" hidden="1" customHeight="1"/>
    <row r="386" ht="15" hidden="1" customHeight="1"/>
    <row r="387" ht="15" hidden="1" customHeight="1"/>
    <row r="388" ht="15" hidden="1" customHeight="1"/>
    <row r="389" ht="15" hidden="1" customHeight="1"/>
    <row r="390" ht="15" hidden="1" customHeight="1"/>
    <row r="391" ht="15" hidden="1" customHeight="1"/>
    <row r="392" ht="15" hidden="1" customHeight="1"/>
    <row r="393" ht="15" hidden="1" customHeight="1"/>
    <row r="394" ht="15" hidden="1" customHeight="1"/>
    <row r="395" ht="15" hidden="1" customHeight="1"/>
    <row r="396" ht="15" hidden="1" customHeight="1"/>
    <row r="397" ht="15" hidden="1" customHeight="1"/>
    <row r="398" ht="15" hidden="1" customHeight="1"/>
    <row r="399" ht="15" hidden="1" customHeight="1"/>
    <row r="400" ht="15" hidden="1" customHeight="1"/>
    <row r="401" ht="15" hidden="1" customHeight="1"/>
    <row r="402" ht="15" hidden="1" customHeight="1"/>
    <row r="403" ht="15" hidden="1" customHeight="1"/>
    <row r="404" ht="15" hidden="1" customHeight="1"/>
    <row r="405" ht="15" hidden="1" customHeight="1"/>
    <row r="406" ht="15" hidden="1" customHeight="1"/>
    <row r="407" ht="15" hidden="1" customHeight="1"/>
    <row r="408" ht="15" hidden="1" customHeight="1"/>
    <row r="409" ht="15" hidden="1" customHeight="1"/>
    <row r="410" ht="15" hidden="1" customHeight="1"/>
    <row r="411" ht="15" hidden="1" customHeight="1"/>
    <row r="412" ht="15" hidden="1" customHeight="1"/>
    <row r="413" ht="15" hidden="1" customHeight="1"/>
    <row r="414" ht="15" hidden="1" customHeight="1"/>
    <row r="415" ht="15" hidden="1" customHeight="1"/>
    <row r="416" ht="15" hidden="1" customHeight="1"/>
    <row r="417" ht="15" hidden="1" customHeight="1"/>
    <row r="418" ht="15" hidden="1" customHeight="1"/>
    <row r="419" ht="15" hidden="1" customHeight="1"/>
    <row r="420" ht="15" hidden="1" customHeight="1"/>
    <row r="421" ht="15" hidden="1" customHeight="1"/>
    <row r="422" ht="15" hidden="1" customHeight="1"/>
    <row r="423" ht="15" hidden="1" customHeight="1"/>
    <row r="424" ht="15" hidden="1" customHeight="1"/>
    <row r="425" ht="15" hidden="1" customHeight="1"/>
    <row r="426" ht="15" hidden="1" customHeight="1"/>
    <row r="427" ht="15" hidden="1" customHeight="1"/>
    <row r="428" ht="15" hidden="1" customHeight="1"/>
    <row r="429" ht="15" hidden="1" customHeight="1"/>
    <row r="430" ht="15" hidden="1" customHeight="1"/>
    <row r="431" ht="15" hidden="1" customHeight="1"/>
    <row r="432" ht="15" hidden="1" customHeight="1"/>
    <row r="433" ht="15" hidden="1" customHeight="1"/>
    <row r="434" ht="15" hidden="1" customHeight="1"/>
    <row r="435" ht="15" hidden="1" customHeight="1"/>
    <row r="436" ht="15" hidden="1" customHeight="1"/>
    <row r="437" ht="15" hidden="1" customHeight="1"/>
    <row r="438" ht="15" hidden="1" customHeight="1"/>
    <row r="439" ht="15" hidden="1" customHeight="1"/>
    <row r="440" ht="15" hidden="1" customHeight="1"/>
    <row r="441" ht="15" hidden="1" customHeight="1"/>
    <row r="442" ht="15" hidden="1" customHeight="1"/>
    <row r="443" ht="15" hidden="1" customHeight="1"/>
    <row r="444" ht="15" hidden="1" customHeight="1"/>
    <row r="445" ht="15" hidden="1" customHeight="1"/>
    <row r="446" ht="15" hidden="1" customHeight="1"/>
    <row r="447" ht="15" hidden="1" customHeight="1"/>
    <row r="448" ht="15" hidden="1" customHeight="1"/>
    <row r="449" ht="15" hidden="1" customHeight="1"/>
    <row r="450" ht="15" hidden="1" customHeight="1"/>
    <row r="451" ht="15" hidden="1" customHeight="1"/>
    <row r="452" ht="15" hidden="1" customHeight="1"/>
    <row r="453" ht="15" hidden="1" customHeight="1"/>
    <row r="454" ht="15" hidden="1" customHeight="1"/>
    <row r="455" ht="15" hidden="1" customHeight="1"/>
    <row r="456" ht="15" hidden="1" customHeight="1"/>
    <row r="457" ht="15" hidden="1" customHeight="1"/>
    <row r="458" ht="15" hidden="1" customHeight="1"/>
    <row r="459" ht="15" hidden="1" customHeight="1"/>
    <row r="460" ht="15" hidden="1" customHeight="1"/>
    <row r="461" ht="15" hidden="1" customHeight="1"/>
    <row r="462" ht="15" hidden="1" customHeight="1"/>
    <row r="463" ht="15" hidden="1" customHeight="1"/>
    <row r="464" ht="15" hidden="1" customHeight="1"/>
    <row r="465" ht="15" hidden="1" customHeight="1"/>
    <row r="466" ht="15" hidden="1" customHeight="1"/>
    <row r="467" ht="15" hidden="1" customHeight="1"/>
    <row r="468" ht="15" hidden="1" customHeight="1"/>
    <row r="469" ht="15" hidden="1" customHeight="1"/>
    <row r="470" ht="15" hidden="1" customHeight="1"/>
    <row r="471" ht="15" hidden="1" customHeight="1"/>
    <row r="472" ht="15" hidden="1" customHeight="1"/>
    <row r="473" ht="15" hidden="1" customHeight="1"/>
    <row r="474" ht="15" hidden="1" customHeight="1"/>
    <row r="475" ht="15" hidden="1" customHeight="1"/>
    <row r="476" ht="15" hidden="1" customHeight="1"/>
    <row r="477" ht="15" hidden="1" customHeight="1"/>
    <row r="478" ht="15" hidden="1" customHeight="1"/>
    <row r="479" ht="15" hidden="1" customHeight="1"/>
    <row r="480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hidden="1" customHeight="1"/>
    <row r="504" ht="15" hidden="1" customHeight="1"/>
    <row r="505" ht="15" hidden="1" customHeight="1"/>
    <row r="506" ht="15" hidden="1" customHeight="1"/>
    <row r="507" ht="15" hidden="1" customHeight="1"/>
    <row r="508" ht="15" hidden="1" customHeight="1"/>
    <row r="509" ht="15" hidden="1" customHeight="1"/>
    <row r="510" ht="15" hidden="1" customHeight="1"/>
    <row r="511" ht="15" hidden="1" customHeight="1"/>
    <row r="512" ht="15" hidden="1" customHeight="1"/>
    <row r="513" ht="15" hidden="1" customHeight="1"/>
    <row r="514" ht="15" hidden="1" customHeight="1"/>
    <row r="515" ht="15" hidden="1" customHeight="1"/>
    <row r="516" ht="15" hidden="1" customHeight="1"/>
    <row r="517" ht="15" hidden="1" customHeight="1"/>
    <row r="518" ht="15" hidden="1" customHeight="1"/>
    <row r="519" ht="15" hidden="1" customHeight="1"/>
    <row r="520" ht="15" hidden="1" customHeight="1"/>
    <row r="521" ht="15" hidden="1" customHeight="1"/>
    <row r="522" ht="15" hidden="1" customHeight="1"/>
    <row r="523" ht="15" hidden="1" customHeight="1"/>
    <row r="524" ht="15" hidden="1" customHeight="1"/>
    <row r="525" ht="15" hidden="1" customHeight="1"/>
    <row r="526" ht="15" hidden="1" customHeight="1"/>
    <row r="527" ht="15" hidden="1" customHeight="1"/>
    <row r="528" ht="15" hidden="1" customHeight="1"/>
    <row r="529" ht="15" hidden="1" customHeight="1"/>
    <row r="530" ht="15" hidden="1" customHeight="1"/>
    <row r="531" ht="15" hidden="1" customHeight="1"/>
    <row r="532" ht="15" hidden="1" customHeight="1"/>
    <row r="533" ht="15" hidden="1" customHeight="1"/>
    <row r="534" ht="15" hidden="1" customHeight="1"/>
    <row r="535" ht="15" hidden="1" customHeight="1"/>
    <row r="536" ht="15" hidden="1" customHeight="1"/>
    <row r="537" ht="15" hidden="1" customHeight="1"/>
    <row r="538" ht="15" hidden="1" customHeight="1"/>
    <row r="539" ht="15" hidden="1" customHeight="1"/>
    <row r="540" ht="15" hidden="1" customHeight="1"/>
    <row r="541" ht="15" hidden="1" customHeight="1"/>
    <row r="542" ht="15" hidden="1" customHeight="1"/>
    <row r="543" ht="15" hidden="1" customHeight="1"/>
    <row r="544" ht="15" hidden="1" customHeight="1"/>
    <row r="545" ht="15" hidden="1" customHeight="1"/>
    <row r="546" ht="15" hidden="1" customHeight="1"/>
    <row r="547" ht="15" hidden="1" customHeight="1"/>
    <row r="548" ht="15" hidden="1" customHeight="1"/>
    <row r="549" ht="15" hidden="1" customHeight="1"/>
    <row r="550" ht="15" hidden="1" customHeight="1"/>
    <row r="551" ht="15" hidden="1" customHeight="1"/>
    <row r="552" ht="15" hidden="1" customHeight="1"/>
    <row r="553" ht="15" hidden="1" customHeight="1"/>
    <row r="554" ht="15" hidden="1" customHeight="1"/>
    <row r="555" ht="15" hidden="1" customHeight="1"/>
    <row r="556" ht="15" hidden="1" customHeight="1"/>
    <row r="557" ht="15" hidden="1" customHeight="1"/>
    <row r="558" ht="15" hidden="1" customHeight="1"/>
    <row r="559" ht="15" hidden="1" customHeight="1"/>
    <row r="560" ht="15" hidden="1" customHeight="1"/>
    <row r="561" ht="15" hidden="1" customHeight="1"/>
    <row r="562" ht="15" hidden="1" customHeight="1"/>
    <row r="563" ht="15" hidden="1" customHeight="1"/>
    <row r="564" ht="15" hidden="1" customHeight="1"/>
    <row r="565" ht="15" hidden="1" customHeight="1"/>
    <row r="566" ht="15" hidden="1" customHeight="1"/>
    <row r="567" ht="15" hidden="1" customHeight="1"/>
    <row r="568" ht="15" hidden="1" customHeight="1"/>
    <row r="569" ht="15" hidden="1" customHeight="1"/>
    <row r="570" ht="15" hidden="1" customHeight="1"/>
    <row r="571" ht="15" hidden="1" customHeight="1"/>
    <row r="572" ht="15" hidden="1" customHeight="1"/>
    <row r="573" ht="15" hidden="1" customHeight="1"/>
    <row r="574" ht="15" hidden="1" customHeight="1"/>
    <row r="575" ht="15" hidden="1" customHeight="1"/>
    <row r="576" ht="15" hidden="1" customHeight="1"/>
    <row r="577" ht="15" hidden="1" customHeight="1"/>
    <row r="578" ht="15" hidden="1" customHeight="1"/>
    <row r="579" ht="15" hidden="1" customHeight="1"/>
    <row r="580" ht="15" hidden="1" customHeight="1"/>
    <row r="581" ht="15" hidden="1" customHeight="1"/>
    <row r="582" ht="15" hidden="1" customHeight="1"/>
    <row r="583" ht="15" hidden="1" customHeight="1"/>
    <row r="584" ht="15" hidden="1" customHeight="1"/>
    <row r="585" ht="15" hidden="1" customHeight="1"/>
    <row r="586" ht="15" hidden="1" customHeight="1"/>
    <row r="587" ht="15" hidden="1" customHeight="1"/>
    <row r="588" ht="15" hidden="1" customHeight="1"/>
    <row r="589" ht="15" hidden="1" customHeight="1"/>
    <row r="590" ht="15" hidden="1" customHeight="1"/>
    <row r="591" ht="15" hidden="1" customHeight="1"/>
    <row r="592" ht="15" hidden="1" customHeight="1"/>
    <row r="593" ht="15" hidden="1" customHeight="1"/>
    <row r="594" ht="15" hidden="1" customHeight="1"/>
    <row r="595" ht="15" hidden="1" customHeight="1"/>
    <row r="596" ht="15" hidden="1" customHeight="1"/>
    <row r="597" ht="15" hidden="1" customHeight="1"/>
    <row r="598" ht="15" hidden="1" customHeight="1"/>
    <row r="599" ht="15" hidden="1" customHeight="1"/>
    <row r="600" ht="15" hidden="1" customHeight="1"/>
    <row r="601" ht="15" hidden="1" customHeight="1"/>
    <row r="602" ht="15" hidden="1" customHeight="1"/>
    <row r="603" ht="15" hidden="1" customHeight="1"/>
    <row r="604" ht="15" hidden="1" customHeight="1"/>
    <row r="605" ht="15" hidden="1" customHeight="1"/>
    <row r="606" ht="15" hidden="1" customHeight="1"/>
    <row r="607" ht="15" hidden="1" customHeight="1"/>
    <row r="608" ht="15" hidden="1" customHeight="1"/>
    <row r="609" ht="15" hidden="1" customHeight="1"/>
    <row r="610" ht="15" hidden="1" customHeight="1"/>
    <row r="611" ht="15" hidden="1" customHeight="1"/>
    <row r="612" ht="15" hidden="1" customHeight="1"/>
    <row r="613" ht="15" hidden="1" customHeight="1"/>
    <row r="614" ht="15" hidden="1" customHeight="1"/>
    <row r="615" ht="15" hidden="1" customHeight="1"/>
    <row r="616" ht="15" hidden="1" customHeight="1"/>
    <row r="617" ht="15" hidden="1" customHeight="1"/>
    <row r="618" ht="15" hidden="1" customHeight="1"/>
    <row r="619" ht="15" hidden="1" customHeight="1"/>
    <row r="620" ht="15" hidden="1" customHeight="1"/>
    <row r="621" ht="15" hidden="1" customHeight="1"/>
    <row r="622" ht="15" hidden="1" customHeight="1"/>
    <row r="623" ht="15" hidden="1" customHeight="1"/>
    <row r="624" ht="15" hidden="1" customHeight="1"/>
    <row r="625" ht="15" hidden="1" customHeight="1"/>
    <row r="626" ht="15" hidden="1" customHeight="1"/>
    <row r="627" ht="15" hidden="1" customHeight="1"/>
    <row r="628" ht="15" hidden="1" customHeight="1"/>
    <row r="629" ht="15" hidden="1" customHeight="1"/>
    <row r="630" ht="15" hidden="1" customHeight="1"/>
    <row r="631" ht="15" hidden="1" customHeight="1"/>
    <row r="632" ht="15" hidden="1" customHeight="1"/>
    <row r="633" ht="15" hidden="1" customHeight="1"/>
    <row r="634" ht="15" hidden="1" customHeight="1"/>
    <row r="635" ht="15" hidden="1" customHeight="1"/>
    <row r="636" ht="15" hidden="1" customHeight="1"/>
    <row r="637" ht="15" hidden="1" customHeight="1"/>
    <row r="638" ht="15" hidden="1" customHeight="1"/>
    <row r="639" ht="15" hidden="1" customHeight="1"/>
    <row r="640" ht="15" hidden="1" customHeight="1"/>
    <row r="641" ht="15" hidden="1" customHeight="1"/>
    <row r="642" ht="15" hidden="1" customHeight="1"/>
    <row r="643" ht="15" hidden="1" customHeight="1"/>
    <row r="644" ht="15" hidden="1" customHeight="1"/>
    <row r="645" ht="15" hidden="1" customHeight="1"/>
    <row r="646" ht="15" hidden="1" customHeight="1"/>
    <row r="647" ht="15" hidden="1" customHeight="1"/>
    <row r="648" ht="15" hidden="1" customHeight="1"/>
    <row r="649" ht="15" hidden="1" customHeight="1"/>
    <row r="650" ht="15" hidden="1" customHeight="1"/>
    <row r="651" ht="15" hidden="1" customHeight="1"/>
    <row r="652" ht="15" hidden="1" customHeight="1"/>
    <row r="653" ht="15" hidden="1" customHeight="1"/>
    <row r="654" ht="15" hidden="1" customHeight="1"/>
    <row r="655" ht="15" hidden="1" customHeight="1"/>
    <row r="656" ht="15" hidden="1" customHeight="1"/>
    <row r="657" ht="15" hidden="1" customHeight="1"/>
    <row r="658" ht="15" hidden="1" customHeight="1"/>
    <row r="659" ht="15" hidden="1" customHeight="1"/>
    <row r="660" ht="15" hidden="1" customHeight="1"/>
    <row r="661" ht="15" hidden="1" customHeight="1"/>
    <row r="662" ht="15" hidden="1" customHeight="1"/>
    <row r="663" ht="15" hidden="1" customHeight="1"/>
    <row r="664" ht="15" hidden="1" customHeight="1"/>
    <row r="665" ht="15" hidden="1" customHeight="1"/>
    <row r="666" ht="15" hidden="1" customHeight="1"/>
    <row r="667" ht="15" hidden="1" customHeight="1"/>
    <row r="668" ht="15" hidden="1" customHeight="1"/>
    <row r="669" ht="15" hidden="1" customHeight="1"/>
    <row r="670" ht="15" hidden="1" customHeight="1"/>
    <row r="671" ht="15" hidden="1" customHeight="1"/>
    <row r="672" ht="15" hidden="1" customHeight="1"/>
    <row r="673" ht="15" hidden="1" customHeight="1"/>
    <row r="674" ht="15" hidden="1" customHeight="1"/>
    <row r="675" ht="15" hidden="1" customHeight="1"/>
    <row r="676" ht="15" hidden="1" customHeight="1"/>
    <row r="677" ht="15" hidden="1" customHeight="1"/>
    <row r="678" ht="15" hidden="1" customHeight="1"/>
    <row r="679" ht="15" hidden="1" customHeight="1"/>
    <row r="680" ht="15" hidden="1" customHeight="1"/>
    <row r="681" ht="15" hidden="1" customHeight="1"/>
    <row r="682" ht="15" hidden="1" customHeight="1"/>
    <row r="683" ht="15" hidden="1" customHeight="1"/>
    <row r="684" ht="15" hidden="1" customHeight="1"/>
    <row r="685" ht="15" hidden="1" customHeight="1"/>
    <row r="686" ht="15" hidden="1" customHeight="1"/>
    <row r="687" ht="15" hidden="1" customHeight="1"/>
    <row r="688" ht="15" hidden="1" customHeight="1"/>
    <row r="689" ht="15" hidden="1" customHeight="1"/>
    <row r="690" ht="15" hidden="1" customHeight="1"/>
    <row r="691" ht="15" hidden="1" customHeight="1"/>
    <row r="692" ht="15" hidden="1" customHeight="1"/>
    <row r="693" ht="15" hidden="1" customHeight="1"/>
    <row r="694" ht="15" hidden="1" customHeight="1"/>
    <row r="695" ht="15" hidden="1" customHeight="1"/>
    <row r="696" ht="15" hidden="1" customHeight="1"/>
    <row r="697" ht="15" hidden="1" customHeight="1"/>
    <row r="698" ht="15" hidden="1" customHeight="1"/>
    <row r="699" ht="15" hidden="1" customHeight="1"/>
    <row r="700" ht="15" hidden="1" customHeight="1"/>
    <row r="701" ht="15" hidden="1" customHeight="1"/>
    <row r="702" ht="15" hidden="1" customHeight="1"/>
    <row r="703" ht="15" hidden="1" customHeight="1"/>
    <row r="704" ht="15" hidden="1" customHeight="1"/>
    <row r="705" ht="15" hidden="1" customHeight="1"/>
    <row r="706" ht="15" hidden="1" customHeight="1"/>
    <row r="707" ht="15" hidden="1" customHeight="1"/>
    <row r="708" ht="15" hidden="1" customHeight="1"/>
    <row r="709" ht="15" hidden="1" customHeight="1"/>
    <row r="710" ht="15" hidden="1" customHeight="1"/>
    <row r="711" ht="15" hidden="1" customHeight="1"/>
    <row r="712" ht="15" hidden="1" customHeight="1"/>
    <row r="713" ht="15" hidden="1" customHeight="1"/>
    <row r="714" ht="15" hidden="1" customHeight="1"/>
    <row r="715" ht="15" hidden="1" customHeight="1"/>
    <row r="716" ht="15" hidden="1" customHeight="1"/>
    <row r="717" ht="15" hidden="1" customHeight="1"/>
    <row r="718" ht="15" hidden="1" customHeight="1"/>
    <row r="719" ht="15" hidden="1" customHeight="1"/>
    <row r="720" ht="15" hidden="1" customHeight="1"/>
    <row r="721" ht="15" hidden="1" customHeight="1"/>
    <row r="722" ht="15" hidden="1" customHeight="1"/>
    <row r="723" ht="15" hidden="1" customHeight="1"/>
    <row r="724" ht="15" hidden="1" customHeight="1"/>
    <row r="725" ht="15" hidden="1" customHeight="1"/>
    <row r="726" ht="15" hidden="1" customHeight="1"/>
    <row r="727" ht="15" hidden="1" customHeight="1"/>
    <row r="728" ht="15" hidden="1" customHeight="1"/>
    <row r="729" ht="15" hidden="1" customHeight="1"/>
    <row r="730" ht="15" hidden="1" customHeight="1"/>
    <row r="731" ht="15" hidden="1" customHeight="1"/>
    <row r="732" ht="15" hidden="1" customHeight="1"/>
    <row r="733" ht="15" hidden="1" customHeight="1"/>
    <row r="734" ht="15" hidden="1" customHeight="1"/>
    <row r="735" ht="15" hidden="1" customHeight="1"/>
    <row r="736" ht="15" hidden="1" customHeight="1"/>
    <row r="737" ht="15" hidden="1" customHeight="1"/>
    <row r="738" ht="15" hidden="1" customHeight="1"/>
    <row r="739" ht="15" hidden="1" customHeight="1"/>
    <row r="740" ht="15" hidden="1" customHeight="1"/>
    <row r="741" ht="15" hidden="1" customHeight="1"/>
    <row r="742" ht="15" hidden="1" customHeight="1"/>
    <row r="743" ht="15" hidden="1" customHeight="1"/>
    <row r="744" ht="15" hidden="1" customHeight="1"/>
    <row r="745" ht="15" hidden="1" customHeight="1"/>
    <row r="746" ht="15" hidden="1" customHeight="1"/>
    <row r="747" ht="15" hidden="1" customHeight="1"/>
    <row r="748" ht="15" hidden="1" customHeight="1"/>
    <row r="749" ht="15" hidden="1" customHeight="1"/>
    <row r="750" ht="15" hidden="1" customHeight="1"/>
    <row r="751" ht="15" hidden="1" customHeight="1"/>
    <row r="752" ht="15" hidden="1" customHeight="1"/>
    <row r="753" ht="15" hidden="1" customHeight="1"/>
    <row r="754" ht="15" hidden="1" customHeight="1"/>
    <row r="755" ht="15" hidden="1" customHeight="1"/>
    <row r="756" ht="15" hidden="1" customHeight="1"/>
    <row r="757" ht="15" hidden="1" customHeight="1"/>
    <row r="758" ht="15" hidden="1" customHeight="1"/>
    <row r="759" ht="15" hidden="1" customHeight="1"/>
    <row r="760" ht="15" hidden="1" customHeight="1"/>
    <row r="761" ht="15" hidden="1" customHeight="1"/>
    <row r="762" ht="15" hidden="1" customHeight="1"/>
    <row r="763" ht="15" hidden="1" customHeight="1"/>
    <row r="764" ht="15" hidden="1" customHeight="1"/>
    <row r="765" ht="15" hidden="1" customHeight="1"/>
    <row r="766" ht="15" hidden="1" customHeight="1"/>
    <row r="767" ht="15" hidden="1" customHeight="1"/>
    <row r="768" ht="15" hidden="1" customHeight="1"/>
    <row r="769" ht="15" hidden="1" customHeight="1"/>
    <row r="770" ht="15" hidden="1" customHeight="1"/>
    <row r="771" ht="15" hidden="1" customHeight="1"/>
    <row r="772" ht="15" hidden="1" customHeight="1"/>
    <row r="773" ht="15" hidden="1" customHeight="1"/>
    <row r="774" ht="15" hidden="1" customHeight="1"/>
    <row r="775" ht="15" hidden="1" customHeight="1"/>
    <row r="776" ht="15" hidden="1" customHeight="1"/>
    <row r="777" ht="15" hidden="1" customHeight="1"/>
    <row r="778" ht="15" hidden="1" customHeight="1"/>
    <row r="779" ht="15" hidden="1" customHeight="1"/>
    <row r="780" ht="15" hidden="1" customHeight="1"/>
    <row r="781" ht="15" hidden="1" customHeight="1"/>
    <row r="782" ht="15" hidden="1" customHeight="1"/>
    <row r="783" ht="15" hidden="1" customHeight="1"/>
    <row r="784" ht="15" hidden="1" customHeight="1"/>
    <row r="785" ht="15" hidden="1" customHeight="1"/>
    <row r="786" ht="15" hidden="1" customHeight="1"/>
    <row r="787" ht="15" hidden="1" customHeight="1"/>
    <row r="788" ht="15" hidden="1" customHeight="1"/>
    <row r="789" ht="15" hidden="1" customHeight="1"/>
    <row r="790" ht="15" hidden="1" customHeight="1"/>
    <row r="791" ht="15" hidden="1" customHeight="1"/>
    <row r="792" ht="15" hidden="1" customHeight="1"/>
    <row r="793" ht="15" hidden="1" customHeight="1"/>
    <row r="794" ht="15" hidden="1" customHeight="1"/>
    <row r="795" ht="15" hidden="1" customHeight="1"/>
    <row r="796" ht="15" hidden="1" customHeight="1"/>
    <row r="797" ht="15" hidden="1" customHeight="1"/>
    <row r="798" ht="15" hidden="1" customHeight="1"/>
    <row r="799" ht="15" hidden="1" customHeight="1"/>
    <row r="800" ht="15" hidden="1" customHeight="1"/>
    <row r="801" ht="15" hidden="1" customHeight="1"/>
    <row r="802" ht="15" hidden="1" customHeight="1"/>
    <row r="803" ht="15" hidden="1" customHeight="1"/>
    <row r="804" ht="15" hidden="1" customHeight="1"/>
    <row r="805" ht="15" hidden="1" customHeight="1"/>
    <row r="806" ht="15" hidden="1" customHeight="1"/>
    <row r="807" ht="15" hidden="1" customHeight="1"/>
    <row r="808" ht="15" hidden="1" customHeight="1"/>
    <row r="809" ht="15" hidden="1" customHeight="1"/>
    <row r="810" ht="15" hidden="1" customHeight="1"/>
    <row r="811" ht="15" hidden="1" customHeight="1"/>
    <row r="812" ht="15" hidden="1" customHeight="1"/>
    <row r="813" ht="15" hidden="1" customHeight="1"/>
    <row r="814" ht="15" hidden="1" customHeight="1"/>
    <row r="815" ht="15" hidden="1" customHeight="1"/>
    <row r="816" ht="15" hidden="1" customHeight="1"/>
    <row r="817" ht="15" hidden="1" customHeight="1"/>
    <row r="818" ht="15" hidden="1" customHeight="1"/>
    <row r="819" ht="15" hidden="1" customHeight="1"/>
    <row r="820" ht="15" hidden="1" customHeight="1"/>
    <row r="821" ht="15" hidden="1" customHeight="1"/>
    <row r="822" ht="15" hidden="1" customHeight="1"/>
    <row r="823" ht="15" hidden="1" customHeight="1"/>
    <row r="824" ht="15" hidden="1" customHeight="1"/>
    <row r="825" ht="15" hidden="1" customHeight="1"/>
    <row r="826" ht="15" hidden="1" customHeight="1"/>
    <row r="827" ht="15" hidden="1" customHeight="1"/>
    <row r="828" ht="15" hidden="1" customHeight="1"/>
    <row r="829" ht="15" hidden="1" customHeight="1"/>
    <row r="830" ht="15" hidden="1" customHeight="1"/>
    <row r="831" ht="15" hidden="1" customHeight="1"/>
    <row r="832" ht="15" hidden="1" customHeight="1"/>
    <row r="833" ht="15" hidden="1" customHeight="1"/>
    <row r="834" ht="15" hidden="1" customHeight="1"/>
    <row r="835" ht="15" hidden="1" customHeight="1"/>
    <row r="836" ht="15" hidden="1" customHeight="1"/>
    <row r="837" ht="15" hidden="1" customHeight="1"/>
    <row r="838" ht="15" hidden="1" customHeight="1"/>
    <row r="839" ht="15" hidden="1" customHeight="1"/>
    <row r="840" ht="15" hidden="1" customHeight="1"/>
    <row r="841" ht="15" hidden="1" customHeight="1"/>
    <row r="842" ht="15" hidden="1" customHeight="1"/>
    <row r="843" ht="15" hidden="1" customHeight="1"/>
    <row r="844" ht="15" hidden="1" customHeight="1"/>
    <row r="845" ht="15" hidden="1" customHeight="1"/>
    <row r="846" ht="15" hidden="1" customHeight="1"/>
    <row r="847" ht="15" hidden="1" customHeight="1"/>
    <row r="848" ht="15" hidden="1" customHeight="1"/>
    <row r="849" ht="15" hidden="1" customHeight="1"/>
    <row r="850" ht="15" hidden="1" customHeight="1"/>
    <row r="851" ht="15" hidden="1" customHeight="1"/>
    <row r="852" ht="15" hidden="1" customHeight="1"/>
    <row r="853" ht="15" hidden="1" customHeight="1"/>
    <row r="854" ht="15" hidden="1" customHeight="1"/>
    <row r="855" ht="15" hidden="1" customHeight="1"/>
    <row r="856" ht="15" hidden="1" customHeight="1"/>
    <row r="857" ht="15" hidden="1" customHeight="1"/>
    <row r="858" ht="15" hidden="1" customHeight="1"/>
    <row r="859" ht="15" hidden="1" customHeight="1"/>
    <row r="860" ht="15" hidden="1" customHeight="1"/>
    <row r="861" ht="15" hidden="1" customHeight="1"/>
    <row r="862" ht="15" hidden="1" customHeight="1"/>
    <row r="863" ht="15" hidden="1" customHeight="1"/>
    <row r="864" ht="15" hidden="1" customHeight="1"/>
    <row r="865" ht="15" hidden="1" customHeight="1"/>
    <row r="866" ht="15" hidden="1" customHeight="1"/>
    <row r="867" ht="15" hidden="1" customHeight="1"/>
    <row r="868" ht="15" hidden="1" customHeight="1"/>
    <row r="869" ht="15" hidden="1" customHeight="1"/>
    <row r="870" ht="15" hidden="1" customHeight="1"/>
    <row r="871" ht="15" hidden="1" customHeight="1"/>
    <row r="872" ht="15" hidden="1" customHeight="1"/>
    <row r="873" ht="15" hidden="1" customHeight="1"/>
    <row r="874" ht="15" hidden="1" customHeight="1"/>
    <row r="875" ht="15" hidden="1" customHeight="1"/>
    <row r="876" ht="15" hidden="1" customHeight="1"/>
    <row r="877" ht="15" hidden="1" customHeight="1"/>
    <row r="878" ht="15" hidden="1" customHeight="1"/>
    <row r="879" ht="15" hidden="1" customHeight="1"/>
    <row r="880" ht="15" hidden="1" customHeight="1"/>
    <row r="881" ht="15" hidden="1" customHeight="1"/>
    <row r="882" ht="15" hidden="1" customHeight="1"/>
    <row r="883" ht="15" hidden="1" customHeight="1"/>
    <row r="884" ht="15" hidden="1" customHeight="1"/>
    <row r="885" ht="15" hidden="1" customHeight="1"/>
    <row r="886" ht="15" hidden="1" customHeight="1"/>
    <row r="887" ht="15" hidden="1" customHeight="1"/>
    <row r="888" ht="15" hidden="1" customHeight="1"/>
    <row r="889" ht="15" hidden="1" customHeight="1"/>
    <row r="890" ht="15" hidden="1" customHeight="1"/>
    <row r="891" ht="15" hidden="1" customHeight="1"/>
    <row r="892" ht="15" hidden="1" customHeight="1"/>
    <row r="893" ht="15" hidden="1" customHeight="1"/>
    <row r="894" ht="15" hidden="1" customHeight="1"/>
    <row r="895" ht="15" hidden="1" customHeight="1"/>
    <row r="896" ht="15" hidden="1" customHeight="1"/>
    <row r="897" ht="15" hidden="1" customHeight="1"/>
    <row r="898" ht="15" hidden="1" customHeight="1"/>
    <row r="899" ht="15" hidden="1" customHeight="1"/>
    <row r="900" ht="15" hidden="1" customHeight="1"/>
    <row r="901" ht="15" hidden="1" customHeight="1"/>
    <row r="902" ht="15" hidden="1" customHeight="1"/>
    <row r="903" ht="15" hidden="1" customHeight="1"/>
    <row r="904" ht="15" hidden="1" customHeight="1"/>
    <row r="905" ht="15" hidden="1" customHeight="1"/>
    <row r="906" ht="15" hidden="1" customHeight="1"/>
    <row r="907" ht="15" hidden="1" customHeight="1"/>
    <row r="908" ht="15" hidden="1" customHeight="1"/>
    <row r="909" ht="15" hidden="1" customHeight="1"/>
    <row r="910" ht="15" hidden="1" customHeight="1"/>
    <row r="911" ht="15" hidden="1" customHeight="1"/>
    <row r="912" ht="15" hidden="1" customHeight="1"/>
    <row r="913" ht="15" hidden="1" customHeight="1"/>
    <row r="914" ht="15" hidden="1" customHeight="1"/>
    <row r="915" ht="15" hidden="1" customHeight="1"/>
    <row r="916" ht="15" hidden="1" customHeight="1"/>
    <row r="917" ht="15" hidden="1" customHeight="1"/>
    <row r="918" ht="15" hidden="1" customHeight="1"/>
    <row r="919" ht="15" hidden="1" customHeight="1"/>
    <row r="920" ht="15" hidden="1" customHeight="1"/>
    <row r="921" ht="15" hidden="1" customHeight="1"/>
    <row r="922" ht="15" hidden="1" customHeight="1"/>
    <row r="923" ht="15" hidden="1" customHeight="1"/>
    <row r="924" ht="15" hidden="1" customHeight="1"/>
    <row r="925" ht="15" hidden="1" customHeight="1"/>
    <row r="926" ht="15" hidden="1" customHeight="1"/>
    <row r="927" ht="15" hidden="1" customHeight="1"/>
    <row r="928" ht="15" hidden="1" customHeight="1"/>
    <row r="929" ht="15" hidden="1" customHeight="1"/>
    <row r="930" ht="15" hidden="1" customHeight="1"/>
    <row r="931" ht="15" hidden="1" customHeight="1"/>
    <row r="932" ht="15" hidden="1" customHeight="1"/>
    <row r="933" ht="15" hidden="1" customHeight="1"/>
    <row r="934" ht="15" hidden="1" customHeight="1"/>
    <row r="935" ht="15" hidden="1" customHeight="1"/>
    <row r="936" ht="15" hidden="1" customHeight="1"/>
    <row r="937" ht="15" hidden="1" customHeight="1"/>
    <row r="938" ht="15" hidden="1" customHeight="1"/>
    <row r="939" ht="15" hidden="1" customHeight="1"/>
    <row r="940" ht="15" hidden="1" customHeight="1"/>
    <row r="941" ht="15" hidden="1" customHeight="1"/>
    <row r="942" ht="15" hidden="1" customHeight="1"/>
    <row r="943" ht="15" hidden="1" customHeight="1"/>
    <row r="944" ht="15" hidden="1" customHeight="1"/>
    <row r="945" ht="15" hidden="1" customHeight="1"/>
    <row r="946" ht="15" hidden="1" customHeight="1"/>
    <row r="947" ht="15" hidden="1" customHeight="1"/>
    <row r="948" ht="15" hidden="1" customHeight="1"/>
    <row r="949" ht="15" hidden="1" customHeight="1"/>
    <row r="950" ht="15" hidden="1" customHeight="1"/>
    <row r="951" ht="15" hidden="1" customHeight="1"/>
    <row r="952" ht="15" hidden="1" customHeight="1"/>
    <row r="953" ht="15" hidden="1" customHeight="1"/>
    <row r="954" ht="15" hidden="1" customHeight="1"/>
    <row r="955" ht="15" hidden="1" customHeight="1"/>
    <row r="956" ht="15" hidden="1" customHeight="1"/>
    <row r="957" ht="15" hidden="1" customHeight="1"/>
    <row r="958" ht="15" hidden="1" customHeight="1"/>
    <row r="959" ht="15" hidden="1" customHeight="1"/>
    <row r="960" ht="15" hidden="1" customHeight="1"/>
    <row r="961" ht="15" hidden="1" customHeight="1"/>
    <row r="962" ht="15" hidden="1" customHeight="1"/>
    <row r="963" ht="15" hidden="1" customHeight="1"/>
    <row r="964" ht="15" hidden="1" customHeight="1"/>
    <row r="965" ht="15" hidden="1" customHeight="1"/>
    <row r="966" ht="15" hidden="1" customHeight="1"/>
    <row r="967" ht="15" hidden="1" customHeight="1"/>
    <row r="968" ht="15" hidden="1" customHeight="1"/>
    <row r="969" ht="15" hidden="1" customHeight="1"/>
    <row r="970" ht="15" hidden="1" customHeight="1"/>
    <row r="971" ht="15" hidden="1" customHeight="1"/>
    <row r="972" ht="15" hidden="1" customHeight="1"/>
    <row r="973" ht="15" hidden="1" customHeight="1"/>
    <row r="974" ht="15" hidden="1" customHeight="1"/>
    <row r="975" ht="15" hidden="1" customHeight="1"/>
    <row r="976" ht="15" hidden="1" customHeight="1"/>
    <row r="977" ht="15" hidden="1" customHeight="1"/>
    <row r="978" ht="15" hidden="1" customHeight="1"/>
    <row r="979" ht="15" hidden="1" customHeight="1"/>
    <row r="980" ht="15" hidden="1" customHeight="1"/>
    <row r="981" ht="15" hidden="1" customHeight="1"/>
    <row r="982" ht="15" hidden="1" customHeight="1"/>
    <row r="983" ht="15" hidden="1" customHeight="1"/>
    <row r="984" ht="15" hidden="1" customHeight="1"/>
    <row r="985" ht="15" hidden="1" customHeight="1"/>
    <row r="986" ht="15" hidden="1" customHeight="1"/>
    <row r="987" ht="15" hidden="1" customHeight="1"/>
    <row r="988" ht="15" hidden="1" customHeight="1"/>
    <row r="989" ht="15" hidden="1" customHeight="1"/>
    <row r="990" ht="15" hidden="1" customHeight="1"/>
    <row r="991" ht="15" hidden="1" customHeight="1"/>
    <row r="992" ht="15" hidden="1" customHeight="1"/>
    <row r="993" ht="15" hidden="1" customHeight="1"/>
    <row r="994" ht="15" hidden="1" customHeight="1"/>
    <row r="995" ht="15" hidden="1" customHeight="1"/>
    <row r="996" ht="15" hidden="1" customHeight="1"/>
    <row r="997" ht="15" hidden="1" customHeight="1"/>
    <row r="998" ht="15" hidden="1" customHeight="1"/>
    <row r="999" ht="15" hidden="1" customHeight="1"/>
    <row r="1000" ht="15" hidden="1" customHeight="1"/>
    <row r="1001" ht="15" hidden="1" customHeight="1"/>
    <row r="1002" ht="15" hidden="1" customHeight="1"/>
    <row r="1003" ht="15" hidden="1" customHeight="1"/>
    <row r="1004" ht="15" hidden="1" customHeight="1"/>
    <row r="1005" ht="15" hidden="1" customHeight="1"/>
    <row r="1006" ht="15" hidden="1" customHeight="1"/>
    <row r="1007" ht="15" hidden="1" customHeight="1"/>
    <row r="1008" ht="15" hidden="1" customHeight="1"/>
    <row r="1009" ht="15" hidden="1" customHeight="1"/>
    <row r="1010" ht="15" hidden="1" customHeight="1"/>
    <row r="1011" ht="15" hidden="1" customHeight="1"/>
    <row r="1012" ht="15" hidden="1" customHeight="1"/>
    <row r="1013" ht="15" hidden="1" customHeight="1"/>
    <row r="1014" ht="15" hidden="1" customHeight="1"/>
    <row r="1015" ht="15" hidden="1" customHeight="1"/>
    <row r="1016" ht="15" hidden="1" customHeight="1"/>
    <row r="1017" ht="15" hidden="1" customHeight="1"/>
    <row r="1018" ht="15" hidden="1" customHeight="1"/>
    <row r="1019" ht="15" hidden="1" customHeight="1"/>
    <row r="1020" ht="15" hidden="1" customHeight="1"/>
    <row r="1021" ht="15" hidden="1" customHeight="1"/>
    <row r="1022" ht="15" hidden="1" customHeight="1"/>
    <row r="1023" ht="15" hidden="1" customHeight="1"/>
    <row r="1024" ht="15" hidden="1" customHeight="1"/>
    <row r="1025" ht="15" hidden="1" customHeight="1"/>
    <row r="1026" ht="15" hidden="1" customHeight="1"/>
    <row r="1027" ht="15" hidden="1" customHeight="1"/>
    <row r="1028" ht="15" hidden="1" customHeight="1"/>
    <row r="1029" ht="15" hidden="1" customHeight="1"/>
    <row r="1030" ht="15" hidden="1" customHeight="1"/>
    <row r="1031" ht="15" hidden="1" customHeight="1"/>
    <row r="1032" ht="15" hidden="1" customHeight="1"/>
    <row r="1033" ht="15" hidden="1" customHeight="1"/>
    <row r="1034" ht="15" hidden="1" customHeight="1"/>
    <row r="1035" ht="15" hidden="1" customHeight="1"/>
    <row r="1036" ht="15" hidden="1" customHeight="1"/>
    <row r="1037" ht="15" hidden="1" customHeight="1"/>
    <row r="1038" ht="15" hidden="1" customHeight="1"/>
    <row r="1039" ht="15" hidden="1" customHeight="1"/>
    <row r="1040" ht="15" hidden="1" customHeight="1"/>
    <row r="1041" ht="15" hidden="1" customHeight="1"/>
    <row r="1042" ht="15" hidden="1" customHeight="1"/>
    <row r="1043" ht="15" hidden="1" customHeight="1"/>
    <row r="1044" ht="15" hidden="1" customHeight="1"/>
    <row r="1045" ht="15" hidden="1" customHeight="1"/>
    <row r="1046" ht="15" hidden="1" customHeight="1"/>
    <row r="1047" ht="15" hidden="1" customHeight="1"/>
    <row r="1048" ht="15" hidden="1" customHeight="1"/>
    <row r="1049" ht="15" hidden="1" customHeight="1"/>
    <row r="1050" ht="15" hidden="1" customHeight="1"/>
    <row r="1051" ht="15" hidden="1" customHeight="1"/>
    <row r="1052" ht="15" hidden="1" customHeight="1"/>
    <row r="1053" ht="15" hidden="1" customHeight="1"/>
    <row r="1054" ht="15" hidden="1" customHeight="1"/>
    <row r="1055" ht="15" hidden="1" customHeight="1"/>
    <row r="1056" ht="15" hidden="1" customHeight="1"/>
    <row r="1057" ht="15" hidden="1" customHeight="1"/>
    <row r="1058" ht="15" hidden="1" customHeight="1"/>
    <row r="1059" ht="15" hidden="1" customHeight="1"/>
    <row r="1060" ht="15" hidden="1" customHeight="1"/>
    <row r="1061" ht="15" hidden="1" customHeight="1"/>
    <row r="1062" ht="15" hidden="1" customHeight="1"/>
    <row r="1063" ht="15" hidden="1" customHeight="1"/>
    <row r="1064" ht="15" hidden="1" customHeight="1"/>
    <row r="1065" ht="15" hidden="1" customHeight="1"/>
    <row r="1066" ht="15" hidden="1" customHeight="1"/>
    <row r="1067" ht="15" hidden="1" customHeight="1"/>
    <row r="1068" ht="15" hidden="1" customHeight="1"/>
    <row r="1069" ht="15" hidden="1" customHeight="1"/>
    <row r="1070" ht="15" hidden="1" customHeight="1"/>
    <row r="1071" ht="15" hidden="1" customHeight="1"/>
    <row r="1072" ht="15" hidden="1" customHeight="1"/>
    <row r="1073" ht="15" hidden="1" customHeight="1"/>
    <row r="1074" ht="15" hidden="1" customHeight="1"/>
    <row r="1075" ht="15" hidden="1" customHeight="1"/>
    <row r="1076" ht="15" hidden="1" customHeight="1"/>
    <row r="1077" ht="15" hidden="1" customHeight="1"/>
    <row r="1078" ht="15" hidden="1" customHeight="1"/>
    <row r="1079" ht="15" hidden="1" customHeight="1"/>
    <row r="1080" ht="15" hidden="1" customHeight="1"/>
    <row r="1081" ht="15" hidden="1" customHeight="1"/>
    <row r="1082" ht="15" hidden="1" customHeight="1"/>
    <row r="1083" ht="15" hidden="1" customHeight="1"/>
    <row r="1084" ht="15" hidden="1" customHeight="1"/>
    <row r="1085" ht="15" hidden="1" customHeight="1"/>
    <row r="1086" ht="15" hidden="1" customHeight="1"/>
    <row r="1087" ht="15" hidden="1" customHeight="1"/>
    <row r="1088" ht="15" hidden="1" customHeight="1"/>
    <row r="1089" ht="15" hidden="1" customHeight="1"/>
    <row r="1090" ht="15" hidden="1" customHeight="1"/>
    <row r="1091" ht="15" hidden="1" customHeight="1"/>
    <row r="1092" ht="15" hidden="1" customHeight="1"/>
    <row r="1093" ht="15" hidden="1" customHeight="1"/>
    <row r="1094" ht="15" hidden="1" customHeight="1"/>
    <row r="1095" ht="15" hidden="1" customHeight="1"/>
    <row r="1096" ht="15" hidden="1" customHeight="1"/>
    <row r="1097" ht="15" hidden="1" customHeight="1"/>
    <row r="1098" ht="15" hidden="1" customHeight="1"/>
    <row r="1099" ht="15" hidden="1" customHeight="1"/>
    <row r="1100" ht="15" hidden="1" customHeight="1"/>
    <row r="1101" ht="15" hidden="1" customHeight="1"/>
    <row r="1102" ht="15" hidden="1" customHeight="1"/>
    <row r="1103" ht="15" hidden="1" customHeight="1"/>
    <row r="1104" ht="15" hidden="1" customHeight="1"/>
    <row r="1105" ht="15" hidden="1" customHeight="1"/>
    <row r="1106" ht="15" hidden="1" customHeight="1"/>
    <row r="1107" ht="15" hidden="1" customHeight="1"/>
    <row r="1108" ht="15" hidden="1" customHeight="1"/>
    <row r="1109" ht="15" hidden="1" customHeight="1"/>
    <row r="1110" ht="15" hidden="1" customHeight="1"/>
    <row r="1111" ht="15" hidden="1" customHeight="1"/>
    <row r="1112" ht="15" hidden="1" customHeight="1"/>
    <row r="1113" ht="15" hidden="1" customHeight="1"/>
    <row r="1114" ht="15" hidden="1" customHeight="1"/>
    <row r="1115" ht="15" hidden="1" customHeight="1"/>
    <row r="1116" ht="15" hidden="1" customHeight="1"/>
    <row r="1117" ht="15" hidden="1" customHeight="1"/>
    <row r="1118" ht="15" hidden="1" customHeight="1"/>
    <row r="1119" ht="15" hidden="1" customHeight="1"/>
    <row r="1120" ht="15" hidden="1" customHeight="1"/>
    <row r="1121" ht="15" hidden="1" customHeight="1"/>
    <row r="1122" ht="15" hidden="1" customHeight="1"/>
    <row r="1123" ht="15" hidden="1" customHeight="1"/>
    <row r="1124" ht="15" hidden="1" customHeight="1"/>
    <row r="1125" ht="15" hidden="1" customHeight="1"/>
    <row r="1126" ht="15" hidden="1" customHeight="1"/>
    <row r="1127" ht="15" hidden="1" customHeight="1"/>
    <row r="1128" ht="15" hidden="1" customHeight="1"/>
    <row r="1129" ht="15" hidden="1" customHeight="1"/>
    <row r="1130" ht="15" hidden="1" customHeight="1"/>
    <row r="1131" ht="15" hidden="1" customHeight="1"/>
    <row r="1132" ht="15" hidden="1" customHeight="1"/>
    <row r="1133" ht="15" hidden="1" customHeight="1"/>
    <row r="1134" ht="15" hidden="1" customHeight="1"/>
    <row r="1135" ht="15" hidden="1" customHeight="1"/>
    <row r="1136" ht="15" hidden="1" customHeight="1"/>
    <row r="1137" ht="15" hidden="1" customHeight="1"/>
    <row r="1138" ht="15" hidden="1" customHeight="1"/>
    <row r="1139" ht="15" hidden="1" customHeight="1"/>
    <row r="1140" ht="15" hidden="1" customHeight="1"/>
    <row r="1141" ht="15" hidden="1" customHeight="1"/>
    <row r="1142" ht="15" hidden="1" customHeight="1"/>
    <row r="1143" ht="15" hidden="1" customHeight="1"/>
    <row r="1144" ht="15" hidden="1" customHeight="1"/>
    <row r="1145" ht="15" hidden="1" customHeight="1"/>
    <row r="1146" ht="15" hidden="1" customHeight="1"/>
    <row r="1147" ht="15" hidden="1" customHeight="1"/>
    <row r="1148" ht="15" hidden="1" customHeight="1"/>
    <row r="1149" ht="15" hidden="1" customHeight="1"/>
    <row r="1150" ht="15" hidden="1" customHeight="1"/>
    <row r="1151" ht="15" hidden="1" customHeight="1"/>
    <row r="1152" ht="15" hidden="1" customHeight="1"/>
    <row r="1153" ht="15" hidden="1" customHeight="1"/>
    <row r="1154" ht="15" hidden="1" customHeight="1"/>
    <row r="1155" ht="15" hidden="1" customHeight="1"/>
    <row r="1156" ht="15" hidden="1" customHeight="1"/>
    <row r="1157" ht="15" hidden="1" customHeight="1"/>
    <row r="1158" ht="15" hidden="1" customHeight="1"/>
    <row r="1159" ht="15" hidden="1" customHeight="1"/>
    <row r="1160" ht="15" hidden="1" customHeight="1"/>
    <row r="1161" ht="15" hidden="1" customHeight="1"/>
    <row r="1162" ht="15" hidden="1" customHeight="1"/>
    <row r="1163" ht="15" hidden="1" customHeight="1"/>
    <row r="1164" ht="15" hidden="1" customHeight="1"/>
    <row r="1165" ht="15" hidden="1" customHeight="1"/>
    <row r="1166" ht="15" hidden="1" customHeight="1"/>
    <row r="1167" ht="15" hidden="1" customHeight="1"/>
    <row r="1168" ht="15" hidden="1" customHeight="1"/>
    <row r="1169" ht="15" hidden="1" customHeight="1"/>
    <row r="1170" ht="15" hidden="1" customHeight="1"/>
    <row r="1171" ht="15" hidden="1" customHeight="1"/>
    <row r="1172" ht="15" hidden="1" customHeight="1"/>
    <row r="1173" ht="15" hidden="1" customHeight="1"/>
    <row r="1174" ht="15" hidden="1" customHeight="1"/>
    <row r="1175" ht="15" hidden="1" customHeight="1"/>
    <row r="1176" ht="15" hidden="1" customHeight="1"/>
    <row r="1177" ht="15" hidden="1" customHeight="1"/>
    <row r="1178" ht="15" hidden="1" customHeight="1"/>
    <row r="1179" ht="15" hidden="1" customHeight="1"/>
    <row r="1180" ht="15" hidden="1" customHeight="1"/>
    <row r="1181" ht="15" hidden="1" customHeight="1"/>
    <row r="1182" ht="15" hidden="1" customHeight="1"/>
    <row r="1183" ht="15" hidden="1" customHeight="1"/>
    <row r="1184" ht="15" hidden="1" customHeight="1"/>
    <row r="1185" ht="15" hidden="1" customHeight="1"/>
    <row r="1186" ht="15" hidden="1" customHeight="1"/>
    <row r="1187" ht="15" hidden="1" customHeight="1"/>
    <row r="1188" ht="15" hidden="1" customHeight="1"/>
    <row r="1189" ht="15" hidden="1" customHeight="1"/>
    <row r="1190" ht="15" hidden="1" customHeight="1"/>
    <row r="1191" ht="15" hidden="1" customHeight="1"/>
    <row r="1192" ht="15" hidden="1" customHeight="1"/>
    <row r="1193" ht="15" hidden="1" customHeight="1"/>
    <row r="1194" ht="15" hidden="1" customHeight="1"/>
    <row r="1195" ht="15" hidden="1" customHeight="1"/>
    <row r="1196" ht="15" hidden="1" customHeight="1"/>
    <row r="1197" ht="15" hidden="1" customHeight="1"/>
    <row r="1198" ht="15" hidden="1" customHeight="1"/>
    <row r="1199" ht="15" hidden="1" customHeight="1"/>
    <row r="1200" ht="15" hidden="1" customHeight="1"/>
    <row r="1201" ht="15" hidden="1" customHeight="1"/>
    <row r="1202" ht="15" hidden="1" customHeight="1"/>
    <row r="1203" ht="15" hidden="1" customHeight="1"/>
    <row r="1204" ht="15" hidden="1" customHeight="1"/>
    <row r="1205" ht="15" hidden="1" customHeight="1"/>
    <row r="1206" ht="15" hidden="1" customHeight="1"/>
    <row r="1207" ht="15" hidden="1" customHeight="1"/>
    <row r="1208" ht="15" hidden="1" customHeight="1"/>
    <row r="1209" ht="15" hidden="1" customHeight="1"/>
    <row r="1210" ht="15" hidden="1" customHeight="1"/>
    <row r="1211" ht="15" hidden="1" customHeight="1"/>
    <row r="1212" ht="15" hidden="1" customHeight="1"/>
    <row r="1213" ht="15" hidden="1" customHeight="1"/>
    <row r="1214" ht="15" hidden="1" customHeight="1"/>
    <row r="1215" ht="15" hidden="1" customHeight="1"/>
    <row r="1216" ht="15" hidden="1" customHeight="1"/>
    <row r="1217" ht="15" hidden="1" customHeight="1"/>
    <row r="1218" ht="15" hidden="1" customHeight="1"/>
    <row r="1219" ht="15" hidden="1" customHeight="1"/>
    <row r="1220" ht="15" hidden="1" customHeight="1"/>
    <row r="1221" ht="15" hidden="1" customHeight="1"/>
    <row r="1222" ht="15" hidden="1" customHeight="1"/>
    <row r="1223" ht="15" hidden="1" customHeight="1"/>
    <row r="1224" ht="15" hidden="1" customHeight="1"/>
    <row r="1225" ht="15" hidden="1" customHeight="1"/>
    <row r="1226" ht="15" hidden="1" customHeight="1"/>
    <row r="1227" ht="15" hidden="1" customHeight="1"/>
    <row r="1228" ht="15" hidden="1" customHeight="1"/>
    <row r="1229" ht="15" hidden="1" customHeight="1"/>
    <row r="1230" ht="15" hidden="1" customHeight="1"/>
    <row r="1231" ht="15" hidden="1" customHeight="1"/>
    <row r="1232" ht="15" hidden="1" customHeight="1"/>
    <row r="1233" ht="15" hidden="1" customHeight="1"/>
    <row r="1234" ht="15" hidden="1" customHeight="1"/>
    <row r="1235" ht="15" hidden="1" customHeight="1"/>
    <row r="1236" ht="15" hidden="1" customHeight="1"/>
    <row r="1237" ht="15" hidden="1" customHeight="1"/>
    <row r="1238" ht="15" hidden="1" customHeight="1"/>
    <row r="1239" ht="15" hidden="1" customHeight="1"/>
    <row r="1240" ht="15" hidden="1" customHeight="1"/>
    <row r="1241" ht="15" hidden="1" customHeight="1"/>
    <row r="1242" ht="15" hidden="1" customHeight="1"/>
    <row r="1243" ht="15" hidden="1" customHeight="1"/>
    <row r="1244" ht="15" hidden="1" customHeight="1"/>
    <row r="1245" ht="15" hidden="1" customHeight="1"/>
    <row r="1246" ht="15" hidden="1" customHeight="1"/>
    <row r="1247" ht="15" hidden="1" customHeight="1"/>
    <row r="1248" ht="15" hidden="1" customHeight="1"/>
    <row r="1249" ht="15" hidden="1" customHeight="1"/>
    <row r="1250" ht="15" hidden="1" customHeight="1"/>
    <row r="1251" ht="15" hidden="1" customHeight="1"/>
    <row r="1252" ht="15" hidden="1" customHeight="1"/>
    <row r="1253" ht="15" hidden="1" customHeight="1"/>
    <row r="1254" ht="15" hidden="1" customHeight="1"/>
    <row r="1255" ht="15" hidden="1" customHeight="1"/>
    <row r="1256" ht="15" hidden="1" customHeight="1"/>
    <row r="1257" ht="15" hidden="1" customHeight="1"/>
    <row r="1258" ht="15" hidden="1" customHeight="1"/>
    <row r="1259" ht="15" hidden="1" customHeight="1"/>
    <row r="1260" ht="15" hidden="1" customHeight="1"/>
    <row r="1261" ht="15" hidden="1" customHeight="1"/>
    <row r="1262" ht="15" hidden="1" customHeight="1"/>
    <row r="1263" ht="15" hidden="1" customHeight="1"/>
    <row r="1264" ht="15" hidden="1" customHeight="1"/>
    <row r="1265" ht="15" hidden="1" customHeight="1"/>
    <row r="1266" ht="15" hidden="1" customHeight="1"/>
    <row r="1267" ht="15" hidden="1" customHeight="1"/>
    <row r="1268" ht="15" hidden="1" customHeight="1"/>
    <row r="1269" ht="15" hidden="1" customHeight="1"/>
    <row r="1270" ht="15" hidden="1" customHeight="1"/>
    <row r="1271" ht="15" hidden="1" customHeight="1"/>
    <row r="1272" ht="15" hidden="1" customHeight="1"/>
    <row r="1273" ht="15" hidden="1" customHeight="1"/>
    <row r="1274" ht="15" hidden="1" customHeight="1"/>
    <row r="1275" ht="15" hidden="1" customHeight="1"/>
    <row r="1276" ht="15" hidden="1" customHeight="1"/>
    <row r="1277" ht="15" hidden="1" customHeight="1"/>
    <row r="1278" ht="15" hidden="1" customHeight="1"/>
    <row r="1279" ht="15" hidden="1" customHeight="1"/>
    <row r="1280" ht="15" hidden="1" customHeight="1"/>
    <row r="1281" ht="15" hidden="1" customHeight="1"/>
    <row r="1282" ht="15" hidden="1" customHeight="1"/>
    <row r="1283" ht="15" hidden="1" customHeight="1"/>
    <row r="1284" ht="15" hidden="1" customHeight="1"/>
    <row r="1285" ht="15" hidden="1" customHeight="1"/>
    <row r="1286" ht="15" hidden="1" customHeight="1"/>
    <row r="1287" ht="15" hidden="1" customHeight="1"/>
    <row r="1288" ht="15" hidden="1" customHeight="1"/>
    <row r="1289" ht="15" hidden="1" customHeight="1"/>
    <row r="1290" ht="15" hidden="1" customHeight="1"/>
    <row r="1291" ht="15" hidden="1" customHeight="1"/>
    <row r="1292" ht="15" hidden="1" customHeight="1"/>
    <row r="1293" ht="15" hidden="1" customHeight="1"/>
    <row r="1294" ht="15" hidden="1" customHeight="1"/>
    <row r="1295" ht="15" hidden="1" customHeight="1"/>
    <row r="1296" ht="15" hidden="1" customHeight="1"/>
    <row r="1297" ht="15" hidden="1" customHeight="1"/>
    <row r="1298" ht="15" hidden="1" customHeight="1"/>
    <row r="1299" ht="15" hidden="1" customHeight="1"/>
    <row r="1300" ht="15" hidden="1" customHeight="1"/>
    <row r="1301" ht="15" hidden="1" customHeight="1"/>
    <row r="1302" ht="15" hidden="1" customHeight="1"/>
    <row r="1303" ht="15" hidden="1" customHeight="1"/>
    <row r="1304" ht="15" hidden="1" customHeight="1"/>
    <row r="1305" ht="15" hidden="1" customHeight="1"/>
    <row r="1306" ht="15" hidden="1" customHeight="1"/>
    <row r="1307" ht="15" hidden="1" customHeight="1"/>
    <row r="1308" ht="15" hidden="1" customHeight="1"/>
    <row r="1309" ht="15" hidden="1" customHeight="1"/>
    <row r="1310" ht="15" hidden="1" customHeight="1"/>
    <row r="1311" ht="15" hidden="1" customHeight="1"/>
    <row r="1312" ht="15" hidden="1" customHeight="1"/>
    <row r="1313" ht="15" hidden="1" customHeight="1"/>
    <row r="1314" ht="15" hidden="1" customHeight="1"/>
    <row r="1315" ht="15" hidden="1" customHeight="1"/>
    <row r="1316" ht="15" hidden="1" customHeight="1"/>
    <row r="1317" ht="15" hidden="1" customHeight="1"/>
    <row r="1318" ht="15" hidden="1" customHeight="1"/>
    <row r="1319" ht="15" hidden="1" customHeight="1"/>
    <row r="1320" ht="15" hidden="1" customHeight="1"/>
    <row r="1321" ht="15" hidden="1" customHeight="1"/>
    <row r="1322" ht="15" hidden="1" customHeight="1"/>
    <row r="1323" ht="15" hidden="1" customHeight="1"/>
    <row r="1324" ht="15" hidden="1" customHeight="1"/>
    <row r="1325" ht="15" hidden="1" customHeight="1"/>
    <row r="1326" ht="15" hidden="1" customHeight="1"/>
    <row r="1327" ht="15" hidden="1" customHeight="1"/>
    <row r="1328" ht="15" hidden="1" customHeight="1"/>
    <row r="1329" ht="15" hidden="1" customHeight="1"/>
    <row r="1330" ht="15" hidden="1" customHeight="1"/>
    <row r="1331" ht="15" hidden="1" customHeight="1"/>
    <row r="1332" ht="15" hidden="1" customHeight="1"/>
    <row r="1333" ht="15" hidden="1" customHeight="1"/>
    <row r="1334" ht="15" hidden="1" customHeight="1"/>
    <row r="1335" ht="15" hidden="1" customHeight="1"/>
    <row r="1336" ht="15" hidden="1" customHeight="1"/>
    <row r="1337" ht="15" hidden="1" customHeight="1"/>
    <row r="1338" ht="15" hidden="1" customHeight="1"/>
    <row r="1339" ht="15" hidden="1" customHeight="1"/>
    <row r="1340" ht="15" hidden="1" customHeight="1"/>
    <row r="1341" ht="15" hidden="1" customHeight="1"/>
    <row r="1342" ht="15" hidden="1" customHeight="1"/>
    <row r="1343" ht="15" hidden="1" customHeight="1"/>
    <row r="1344" ht="15" hidden="1" customHeight="1"/>
    <row r="1345" ht="15" hidden="1" customHeight="1"/>
    <row r="1346" ht="15" hidden="1" customHeight="1"/>
    <row r="1347" ht="15" hidden="1" customHeight="1"/>
    <row r="1348" ht="15" hidden="1" customHeight="1"/>
    <row r="1349" ht="15" hidden="1" customHeight="1"/>
    <row r="1350" ht="15" hidden="1" customHeight="1"/>
    <row r="1351" ht="15" hidden="1" customHeight="1"/>
    <row r="1352" ht="15" hidden="1" customHeight="1"/>
    <row r="1353" ht="15" hidden="1" customHeight="1"/>
    <row r="1354" ht="15" hidden="1" customHeight="1"/>
    <row r="1355" ht="15" hidden="1" customHeight="1"/>
    <row r="1356" ht="15" hidden="1" customHeight="1"/>
    <row r="1357" ht="15" hidden="1" customHeight="1"/>
    <row r="1358" ht="15" hidden="1" customHeight="1"/>
    <row r="1359" ht="15" hidden="1" customHeight="1"/>
    <row r="1360" ht="15" hidden="1" customHeight="1"/>
    <row r="1361" ht="15" hidden="1" customHeight="1"/>
    <row r="1362" ht="15" hidden="1" customHeight="1"/>
    <row r="1363" ht="15" hidden="1" customHeight="1"/>
    <row r="1364" ht="15" hidden="1" customHeight="1"/>
    <row r="1365" ht="15" hidden="1" customHeight="1"/>
    <row r="1366" ht="15" hidden="1" customHeight="1"/>
    <row r="1367" ht="15" hidden="1" customHeight="1"/>
    <row r="1368" ht="15" hidden="1" customHeight="1"/>
    <row r="1369" ht="15" hidden="1" customHeight="1"/>
    <row r="1370" ht="15" hidden="1" customHeight="1"/>
    <row r="1371" ht="15" hidden="1" customHeight="1"/>
    <row r="1372" ht="15" hidden="1" customHeight="1"/>
    <row r="1373" ht="15" hidden="1" customHeight="1"/>
    <row r="1374" ht="15" hidden="1" customHeight="1"/>
    <row r="1375" ht="15" hidden="1" customHeight="1"/>
    <row r="1376" ht="15" hidden="1" customHeight="1"/>
    <row r="1377" ht="15" hidden="1" customHeight="1"/>
    <row r="1378" ht="15" hidden="1" customHeight="1"/>
    <row r="1379" ht="15" hidden="1" customHeight="1"/>
    <row r="1380" ht="15" hidden="1" customHeight="1"/>
    <row r="1381" ht="15" hidden="1" customHeight="1"/>
    <row r="1382" ht="15" hidden="1" customHeight="1"/>
    <row r="1383" ht="15" hidden="1" customHeight="1"/>
    <row r="1384" ht="15" hidden="1" customHeight="1"/>
    <row r="1385" ht="15" hidden="1" customHeight="1"/>
    <row r="1386" ht="15" hidden="1" customHeight="1"/>
    <row r="1387" ht="15" hidden="1" customHeight="1"/>
    <row r="1388" ht="15" hidden="1" customHeight="1"/>
    <row r="1389" ht="15" hidden="1" customHeight="1"/>
    <row r="1390" ht="15" hidden="1" customHeight="1"/>
    <row r="1391" ht="15" hidden="1" customHeight="1"/>
    <row r="1392" ht="15" hidden="1" customHeight="1"/>
    <row r="1393" ht="15" hidden="1" customHeight="1"/>
    <row r="1394" ht="15" hidden="1" customHeight="1"/>
    <row r="1395" ht="15" hidden="1" customHeight="1"/>
    <row r="1396" ht="15" hidden="1" customHeight="1"/>
    <row r="1397" ht="15" hidden="1" customHeight="1"/>
    <row r="1398" ht="15" hidden="1" customHeight="1"/>
    <row r="1399" ht="15" hidden="1" customHeight="1"/>
    <row r="1400" ht="15" hidden="1" customHeight="1"/>
    <row r="1401" ht="15" hidden="1" customHeight="1"/>
    <row r="1402" ht="15" hidden="1" customHeight="1"/>
    <row r="1403" ht="15" hidden="1" customHeight="1"/>
    <row r="1404" ht="15" hidden="1" customHeight="1"/>
    <row r="1405" ht="15" hidden="1" customHeight="1"/>
    <row r="1406" ht="15" hidden="1" customHeight="1"/>
    <row r="1407" ht="15" hidden="1" customHeight="1"/>
    <row r="1408" ht="15" hidden="1" customHeight="1"/>
    <row r="1409" ht="15" hidden="1" customHeight="1"/>
    <row r="1410" ht="15" hidden="1" customHeight="1"/>
    <row r="1411" ht="15" hidden="1" customHeight="1"/>
    <row r="1412" ht="15" hidden="1" customHeight="1"/>
    <row r="1413" ht="15" hidden="1" customHeight="1"/>
    <row r="1414" ht="15" hidden="1" customHeight="1"/>
    <row r="1415" ht="15" hidden="1" customHeight="1"/>
    <row r="1416" ht="15" hidden="1" customHeight="1"/>
    <row r="1417" ht="15" hidden="1" customHeight="1"/>
    <row r="1418" ht="15" hidden="1" customHeight="1"/>
    <row r="1419" ht="15" hidden="1" customHeight="1"/>
    <row r="1420" ht="15" hidden="1" customHeight="1"/>
    <row r="1421" ht="15" hidden="1" customHeight="1"/>
    <row r="1422" ht="15" hidden="1" customHeight="1"/>
    <row r="1423" ht="15" hidden="1" customHeight="1"/>
    <row r="1424" ht="15" hidden="1" customHeight="1"/>
    <row r="1425" ht="15" hidden="1" customHeight="1"/>
    <row r="1426" ht="15" hidden="1" customHeight="1"/>
    <row r="1427" ht="15" hidden="1" customHeight="1"/>
    <row r="1428" ht="15" hidden="1" customHeight="1"/>
    <row r="1429" ht="15" hidden="1" customHeight="1"/>
    <row r="1430" ht="15" hidden="1" customHeight="1"/>
    <row r="1431" ht="15" hidden="1" customHeight="1"/>
    <row r="1432" ht="15" hidden="1" customHeight="1"/>
    <row r="1433" ht="15" hidden="1" customHeight="1"/>
    <row r="1434" ht="15" hidden="1" customHeight="1"/>
    <row r="1435" ht="15" hidden="1" customHeight="1"/>
    <row r="1436" ht="15" hidden="1" customHeight="1"/>
    <row r="1437" ht="15" hidden="1" customHeight="1"/>
    <row r="1438" ht="15" hidden="1" customHeight="1"/>
    <row r="1439" ht="15" hidden="1" customHeight="1"/>
    <row r="1440" ht="15" hidden="1" customHeight="1"/>
    <row r="1441" ht="15" hidden="1" customHeight="1"/>
    <row r="1442" ht="15" hidden="1" customHeight="1"/>
    <row r="1443" ht="15" hidden="1" customHeight="1"/>
    <row r="1444" ht="15" hidden="1" customHeight="1"/>
    <row r="1445" ht="15" hidden="1" customHeight="1"/>
    <row r="1446" ht="15" hidden="1" customHeight="1"/>
    <row r="1447" ht="15" hidden="1" customHeight="1"/>
    <row r="1448" ht="15" hidden="1" customHeight="1"/>
    <row r="1449" ht="15" hidden="1" customHeight="1"/>
    <row r="1450" ht="15" hidden="1" customHeight="1"/>
    <row r="1451" ht="15" hidden="1" customHeight="1"/>
    <row r="1452" ht="15" hidden="1" customHeight="1"/>
    <row r="1453" ht="15" hidden="1" customHeight="1"/>
    <row r="1454" ht="15" hidden="1" customHeight="1"/>
    <row r="1455" ht="15" hidden="1" customHeight="1"/>
    <row r="1456" ht="15" hidden="1" customHeight="1"/>
    <row r="1457" ht="15" hidden="1" customHeight="1"/>
    <row r="1458" ht="15" hidden="1" customHeight="1"/>
    <row r="1459" ht="15" hidden="1" customHeight="1"/>
    <row r="1460" ht="15" hidden="1" customHeight="1"/>
    <row r="1461" ht="15" hidden="1" customHeight="1"/>
    <row r="1462" ht="15" hidden="1" customHeight="1"/>
    <row r="1463" ht="15" hidden="1" customHeight="1"/>
    <row r="1464" ht="15" hidden="1" customHeight="1"/>
    <row r="1465" ht="15" hidden="1" customHeight="1"/>
    <row r="1466" ht="15" hidden="1" customHeight="1"/>
    <row r="1467" ht="15" hidden="1" customHeight="1"/>
    <row r="1468" ht="15" hidden="1" customHeight="1"/>
    <row r="1469" ht="15" hidden="1" customHeight="1"/>
    <row r="1470" ht="15" hidden="1" customHeight="1"/>
    <row r="1471" ht="15" hidden="1" customHeight="1"/>
    <row r="1472" ht="15" hidden="1" customHeight="1"/>
    <row r="1473" ht="15" hidden="1" customHeight="1"/>
    <row r="1474" ht="15" hidden="1" customHeight="1"/>
    <row r="1475" ht="15" hidden="1" customHeight="1"/>
    <row r="1476" ht="15" hidden="1" customHeight="1"/>
    <row r="1477" ht="15" hidden="1" customHeight="1"/>
    <row r="1478" ht="15" hidden="1" customHeight="1"/>
    <row r="1479" ht="15" hidden="1" customHeight="1"/>
    <row r="1480" ht="15" hidden="1" customHeight="1"/>
    <row r="1481" ht="15" hidden="1" customHeight="1"/>
    <row r="1482" ht="15" hidden="1" customHeight="1"/>
    <row r="1483" ht="15" hidden="1" customHeight="1"/>
    <row r="1484" ht="15" hidden="1" customHeight="1"/>
    <row r="1485" ht="15" hidden="1" customHeight="1"/>
    <row r="1486" ht="15" hidden="1" customHeight="1"/>
    <row r="1487" ht="15" hidden="1" customHeight="1"/>
    <row r="1488" ht="15" hidden="1" customHeight="1"/>
    <row r="1489" ht="15" hidden="1" customHeight="1"/>
    <row r="1490" ht="15" hidden="1" customHeight="1"/>
    <row r="1491" ht="15" hidden="1" customHeight="1"/>
    <row r="1492" ht="15" hidden="1" customHeight="1"/>
    <row r="1493" ht="15" hidden="1" customHeight="1"/>
    <row r="1494" ht="15" hidden="1" customHeight="1"/>
    <row r="1495" ht="15" hidden="1" customHeight="1"/>
    <row r="1496" ht="15" hidden="1" customHeight="1"/>
    <row r="1497" ht="15" hidden="1" customHeight="1"/>
    <row r="1498" ht="15" hidden="1" customHeight="1"/>
    <row r="1499" ht="15" hidden="1" customHeight="1"/>
    <row r="1500" ht="15" hidden="1" customHeight="1"/>
    <row r="1501" ht="15" hidden="1" customHeight="1"/>
    <row r="1502" ht="15" hidden="1" customHeight="1"/>
    <row r="1503" ht="15" hidden="1" customHeight="1"/>
    <row r="1504" ht="15" hidden="1" customHeight="1"/>
    <row r="1505" ht="15" hidden="1" customHeight="1"/>
    <row r="1506" ht="15" hidden="1" customHeight="1"/>
    <row r="1507" ht="15" hidden="1" customHeight="1"/>
    <row r="1508" ht="15" hidden="1" customHeight="1"/>
    <row r="1509" ht="15" hidden="1" customHeight="1"/>
    <row r="1510" ht="15" hidden="1" customHeight="1"/>
    <row r="1511" ht="15" hidden="1" customHeight="1"/>
    <row r="1512" ht="15" hidden="1" customHeight="1"/>
    <row r="1513" ht="15" hidden="1" customHeight="1"/>
    <row r="1514" ht="15" hidden="1" customHeight="1"/>
    <row r="1515" ht="15" hidden="1" customHeight="1"/>
    <row r="1516" ht="15" hidden="1" customHeight="1"/>
    <row r="1517" ht="15" hidden="1" customHeight="1"/>
    <row r="1518" ht="15" hidden="1" customHeight="1"/>
    <row r="1519" ht="15" hidden="1" customHeight="1"/>
    <row r="1520" ht="15" hidden="1" customHeight="1"/>
    <row r="1521" ht="15" hidden="1" customHeight="1"/>
    <row r="1522" ht="15" hidden="1" customHeight="1"/>
    <row r="1523" ht="15" hidden="1" customHeight="1"/>
    <row r="1524" ht="15" hidden="1" customHeight="1"/>
    <row r="1525" ht="15" hidden="1" customHeight="1"/>
    <row r="1526" ht="15" hidden="1" customHeight="1"/>
    <row r="1527" ht="15" hidden="1" customHeight="1"/>
    <row r="1528" ht="15" hidden="1" customHeight="1"/>
    <row r="1529" ht="15" hidden="1" customHeight="1"/>
    <row r="1530" ht="15" hidden="1" customHeight="1"/>
    <row r="1531" ht="15" hidden="1" customHeight="1"/>
    <row r="1532" ht="15" hidden="1" customHeight="1"/>
    <row r="1533" ht="15" hidden="1" customHeight="1"/>
    <row r="1534" ht="15" hidden="1" customHeight="1"/>
    <row r="1535" ht="15" hidden="1" customHeight="1"/>
    <row r="1536" ht="15" hidden="1" customHeight="1"/>
    <row r="1537" ht="15" hidden="1" customHeight="1"/>
    <row r="1538" ht="15" hidden="1" customHeight="1"/>
    <row r="1600" spans="7:7">
      <c r="G1600" s="43"/>
    </row>
    <row r="1604" spans="7:7">
      <c r="G1604" s="43"/>
    </row>
  </sheetData>
  <autoFilter ref="A8:P229"/>
  <mergeCells count="314">
    <mergeCell ref="G28:G29"/>
    <mergeCell ref="H28:H29"/>
    <mergeCell ref="I28:I29"/>
    <mergeCell ref="L28:L29"/>
    <mergeCell ref="M28:M29"/>
    <mergeCell ref="N28:N29"/>
    <mergeCell ref="A28:A29"/>
    <mergeCell ref="B28:B29"/>
    <mergeCell ref="C28:C29"/>
    <mergeCell ref="D28:D29"/>
    <mergeCell ref="E28:E29"/>
    <mergeCell ref="F28:F29"/>
    <mergeCell ref="G34:G35"/>
    <mergeCell ref="L34:L35"/>
    <mergeCell ref="M34:M35"/>
    <mergeCell ref="N34:N35"/>
    <mergeCell ref="A40:A41"/>
    <mergeCell ref="B40:B41"/>
    <mergeCell ref="C40:C41"/>
    <mergeCell ref="D40:D41"/>
    <mergeCell ref="E40:E41"/>
    <mergeCell ref="F40:F41"/>
    <mergeCell ref="A34:A35"/>
    <mergeCell ref="B34:B35"/>
    <mergeCell ref="C34:C35"/>
    <mergeCell ref="D34:D35"/>
    <mergeCell ref="E34:E35"/>
    <mergeCell ref="F34:F35"/>
    <mergeCell ref="G40:G41"/>
    <mergeCell ref="L40:L41"/>
    <mergeCell ref="N40:N41"/>
    <mergeCell ref="N45:N46"/>
    <mergeCell ref="O45:O46"/>
    <mergeCell ref="A48:A49"/>
    <mergeCell ref="B48:B49"/>
    <mergeCell ref="C48:C49"/>
    <mergeCell ref="D48:D49"/>
    <mergeCell ref="E48:E49"/>
    <mergeCell ref="F48:F49"/>
    <mergeCell ref="G48:G49"/>
    <mergeCell ref="L48:L49"/>
    <mergeCell ref="O48:O49"/>
    <mergeCell ref="C45:C46"/>
    <mergeCell ref="D45:D46"/>
    <mergeCell ref="E45:E46"/>
    <mergeCell ref="F45:F46"/>
    <mergeCell ref="G45:G46"/>
    <mergeCell ref="H45:H46"/>
    <mergeCell ref="I45:I46"/>
    <mergeCell ref="L45:L46"/>
    <mergeCell ref="M45:M46"/>
    <mergeCell ref="L53:L54"/>
    <mergeCell ref="O53:O54"/>
    <mergeCell ref="A58:A59"/>
    <mergeCell ref="B58:B59"/>
    <mergeCell ref="C58:C59"/>
    <mergeCell ref="D58:D59"/>
    <mergeCell ref="E58:E59"/>
    <mergeCell ref="F58:F59"/>
    <mergeCell ref="G58:G59"/>
    <mergeCell ref="L58:L59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P58:P59"/>
    <mergeCell ref="A63:A64"/>
    <mergeCell ref="C63:C64"/>
    <mergeCell ref="D63:D64"/>
    <mergeCell ref="E63:E64"/>
    <mergeCell ref="F63:F64"/>
    <mergeCell ref="G63:G64"/>
    <mergeCell ref="H63:H64"/>
    <mergeCell ref="I63:I64"/>
    <mergeCell ref="L63:L64"/>
    <mergeCell ref="Q63:Q64"/>
    <mergeCell ref="A69:A70"/>
    <mergeCell ref="B69:B70"/>
    <mergeCell ref="C69:C70"/>
    <mergeCell ref="D69:D70"/>
    <mergeCell ref="E69:E70"/>
    <mergeCell ref="F69:F70"/>
    <mergeCell ref="G69:G70"/>
    <mergeCell ref="L69:L70"/>
    <mergeCell ref="Q69:Q70"/>
    <mergeCell ref="Q73:Q74"/>
    <mergeCell ref="A84:A85"/>
    <mergeCell ref="B84:B85"/>
    <mergeCell ref="C84:C85"/>
    <mergeCell ref="D84:D85"/>
    <mergeCell ref="E84:E85"/>
    <mergeCell ref="F84:F85"/>
    <mergeCell ref="G84:G85"/>
    <mergeCell ref="L84:L85"/>
    <mergeCell ref="Q84:Q85"/>
    <mergeCell ref="A73:A74"/>
    <mergeCell ref="C73:C74"/>
    <mergeCell ref="D73:D74"/>
    <mergeCell ref="E73:E74"/>
    <mergeCell ref="F73:F74"/>
    <mergeCell ref="G73:G74"/>
    <mergeCell ref="H73:H74"/>
    <mergeCell ref="I73:I74"/>
    <mergeCell ref="L73:L74"/>
    <mergeCell ref="A98:A99"/>
    <mergeCell ref="B98:B99"/>
    <mergeCell ref="C98:C99"/>
    <mergeCell ref="D98:D99"/>
    <mergeCell ref="E98:E99"/>
    <mergeCell ref="F98:F99"/>
    <mergeCell ref="G98:G99"/>
    <mergeCell ref="H98:H99"/>
    <mergeCell ref="I98:I99"/>
    <mergeCell ref="L98:L99"/>
    <mergeCell ref="S98:S99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L101:L102"/>
    <mergeCell ref="L104:L105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L110:L111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L115:L117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L119:L120"/>
    <mergeCell ref="A115:A117"/>
    <mergeCell ref="B115:B117"/>
    <mergeCell ref="C115:C117"/>
    <mergeCell ref="D115:D117"/>
    <mergeCell ref="E115:E117"/>
    <mergeCell ref="F115:F117"/>
    <mergeCell ref="G115:G117"/>
    <mergeCell ref="H115:H117"/>
    <mergeCell ref="I115:I117"/>
    <mergeCell ref="L129:L131"/>
    <mergeCell ref="A132:A134"/>
    <mergeCell ref="B132:B134"/>
    <mergeCell ref="C132:C134"/>
    <mergeCell ref="D132:D134"/>
    <mergeCell ref="E132:E134"/>
    <mergeCell ref="F132:F134"/>
    <mergeCell ref="G132:G134"/>
    <mergeCell ref="H132:H134"/>
    <mergeCell ref="I132:I134"/>
    <mergeCell ref="L132:L134"/>
    <mergeCell ref="A129:A131"/>
    <mergeCell ref="B129:B131"/>
    <mergeCell ref="C129:C131"/>
    <mergeCell ref="D129:D131"/>
    <mergeCell ref="E129:E131"/>
    <mergeCell ref="F129:F131"/>
    <mergeCell ref="G129:G131"/>
    <mergeCell ref="H129:H131"/>
    <mergeCell ref="I129:I131"/>
    <mergeCell ref="L136:L137"/>
    <mergeCell ref="A138:A140"/>
    <mergeCell ref="B138:B140"/>
    <mergeCell ref="C138:C140"/>
    <mergeCell ref="D138:D140"/>
    <mergeCell ref="E138:E140"/>
    <mergeCell ref="F138:F140"/>
    <mergeCell ref="G138:G140"/>
    <mergeCell ref="H138:H140"/>
    <mergeCell ref="I138:I140"/>
    <mergeCell ref="L138:L140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L143:L144"/>
    <mergeCell ref="A146:A148"/>
    <mergeCell ref="B146:B148"/>
    <mergeCell ref="C146:C148"/>
    <mergeCell ref="D146:D148"/>
    <mergeCell ref="E146:E148"/>
    <mergeCell ref="F146:F148"/>
    <mergeCell ref="G146:G148"/>
    <mergeCell ref="H146:H148"/>
    <mergeCell ref="I146:I148"/>
    <mergeCell ref="A143:A144"/>
    <mergeCell ref="B143:B144"/>
    <mergeCell ref="C143:C144"/>
    <mergeCell ref="D143:D144"/>
    <mergeCell ref="E143:E144"/>
    <mergeCell ref="F143:F144"/>
    <mergeCell ref="G143:G144"/>
    <mergeCell ref="H143:H144"/>
    <mergeCell ref="I143:I144"/>
    <mergeCell ref="G156:G157"/>
    <mergeCell ref="H156:H157"/>
    <mergeCell ref="I156:I157"/>
    <mergeCell ref="A160:A161"/>
    <mergeCell ref="B160:B161"/>
    <mergeCell ref="C160:C161"/>
    <mergeCell ref="D160:D161"/>
    <mergeCell ref="E160:E161"/>
    <mergeCell ref="F160:F161"/>
    <mergeCell ref="G160:G161"/>
    <mergeCell ref="A156:A157"/>
    <mergeCell ref="B156:B157"/>
    <mergeCell ref="C156:C157"/>
    <mergeCell ref="D156:D157"/>
    <mergeCell ref="E156:E157"/>
    <mergeCell ref="F156:F157"/>
    <mergeCell ref="H160:H161"/>
    <mergeCell ref="I160:I161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A165:A166"/>
    <mergeCell ref="C165:C166"/>
    <mergeCell ref="D165:D166"/>
    <mergeCell ref="E165:E166"/>
    <mergeCell ref="F165:F166"/>
    <mergeCell ref="G165:G166"/>
    <mergeCell ref="H165:H166"/>
    <mergeCell ref="I165:I166"/>
    <mergeCell ref="H168:H169"/>
    <mergeCell ref="I168:I169"/>
    <mergeCell ref="A172:A173"/>
    <mergeCell ref="C172:C173"/>
    <mergeCell ref="D172:D173"/>
    <mergeCell ref="E172:E173"/>
    <mergeCell ref="F172:F173"/>
    <mergeCell ref="G172:G173"/>
    <mergeCell ref="H172:H173"/>
    <mergeCell ref="I172:I173"/>
    <mergeCell ref="A168:A169"/>
    <mergeCell ref="C168:C169"/>
    <mergeCell ref="D168:D169"/>
    <mergeCell ref="E168:E169"/>
    <mergeCell ref="F168:F169"/>
    <mergeCell ref="G168:G169"/>
    <mergeCell ref="H174:H175"/>
    <mergeCell ref="I174:I175"/>
    <mergeCell ref="A176:A179"/>
    <mergeCell ref="C176:C179"/>
    <mergeCell ref="D176:D179"/>
    <mergeCell ref="E176:E179"/>
    <mergeCell ref="F176:F179"/>
    <mergeCell ref="G176:G179"/>
    <mergeCell ref="H176:H179"/>
    <mergeCell ref="I176:I179"/>
    <mergeCell ref="A174:A175"/>
    <mergeCell ref="C174:C175"/>
    <mergeCell ref="D174:D175"/>
    <mergeCell ref="E174:E175"/>
    <mergeCell ref="F174:F175"/>
    <mergeCell ref="G174:G175"/>
    <mergeCell ref="E220:G220"/>
    <mergeCell ref="E222:G222"/>
    <mergeCell ref="A223:K223"/>
    <mergeCell ref="H181:H183"/>
    <mergeCell ref="I181:I183"/>
    <mergeCell ref="A199:A200"/>
    <mergeCell ref="C199:C200"/>
    <mergeCell ref="D199:D200"/>
    <mergeCell ref="E199:E200"/>
    <mergeCell ref="F199:F200"/>
    <mergeCell ref="G199:G200"/>
    <mergeCell ref="H199:H200"/>
    <mergeCell ref="I199:I200"/>
    <mergeCell ref="A181:A183"/>
    <mergeCell ref="C181:C183"/>
    <mergeCell ref="D181:D183"/>
    <mergeCell ref="E181:E183"/>
    <mergeCell ref="F181:F183"/>
    <mergeCell ref="G181:G183"/>
  </mergeCells>
  <pageMargins left="0.78740157480314965" right="0" top="0" bottom="7.874015748031496E-2" header="0" footer="0"/>
  <pageSetup paperSize="9" scale="60" orientation="portrait" horizontalDpi="180" verticalDpi="180" r:id="rId1"/>
  <colBreaks count="1" manualBreakCount="1">
    <brk id="17" min="1" max="4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</vt:lpstr>
      <vt:lpstr>Лист1 (5)</vt:lpstr>
      <vt:lpstr>'2021'!Print_Area</vt:lpstr>
      <vt:lpstr>'Лист1 (5)'!Print_Area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2022-03-17T13:59:04Z</dcterms:modified>
</cp:coreProperties>
</file>