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570" windowWidth="11550" windowHeight="5055" tabRatio="346"/>
  </bookViews>
  <sheets>
    <sheet name="I" sheetId="30" r:id="rId1"/>
    <sheet name="II" sheetId="31" r:id="rId2"/>
    <sheet name="III-1" sheetId="32" r:id="rId3"/>
    <sheet name="III-2" sheetId="33" r:id="rId4"/>
    <sheet name="IV" sheetId="34" r:id="rId5"/>
    <sheet name="V" sheetId="27" r:id="rId6"/>
    <sheet name="VII" sheetId="29"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5" hidden="1">V!$A$10:$E$806</definedName>
    <definedName name="_xlnm._FilterDatabase" localSheetId="6" hidden="1">VII!#REF!</definedName>
    <definedName name="aq">[1]НДС!$X$4:$AA$4</definedName>
    <definedName name="bbbbb" localSheetId="6">[2]реестри!$F$62</definedName>
    <definedName name="bbbbb">[3]реестри!$F$62</definedName>
    <definedName name="cek" localSheetId="6">#REF!</definedName>
    <definedName name="cek">#REF!</definedName>
    <definedName name="charbi" localSheetId="6">#REF!</definedName>
    <definedName name="charbi">#REF!</definedName>
    <definedName name="cul" localSheetId="6">#REF!</definedName>
    <definedName name="cul">#REF!</definedName>
    <definedName name="dfgdfh" localSheetId="6">#REF!</definedName>
    <definedName name="dfgdfh">#REF!</definedName>
    <definedName name="dfgfd" localSheetId="6">#REF!</definedName>
    <definedName name="dfgfd">#REF!</definedName>
    <definedName name="dfghfgh" localSheetId="6">#REF!</definedName>
    <definedName name="dfghfgh">#REF!</definedName>
    <definedName name="dfgsdf" localSheetId="6">#REF!</definedName>
    <definedName name="dfgsdf">#REF!</definedName>
    <definedName name="djaami" localSheetId="6">#REF!</definedName>
    <definedName name="djaami">#REF!</definedName>
    <definedName name="djam" localSheetId="6">#REF!</definedName>
    <definedName name="djam">#REF!</definedName>
    <definedName name="djanmrte" localSheetId="6">#REF!</definedName>
    <definedName name="djanmrte">#REF!</definedName>
    <definedName name="djjjami" localSheetId="6">#REF!</definedName>
    <definedName name="djjjami">#REF!</definedName>
    <definedName name="fgh" localSheetId="6">#REF!</definedName>
    <definedName name="fgh">#REF!</definedName>
    <definedName name="fhjjjh" localSheetId="6">#REF!</definedName>
    <definedName name="fhjjjh">#REF!</definedName>
    <definedName name="finansta" localSheetId="6">#REF!</definedName>
    <definedName name="finansta">#REF!</definedName>
    <definedName name="forma" localSheetId="6">[4]ФОРМА!#REF!</definedName>
    <definedName name="forma">[5]ФОРМА!#REF!</definedName>
    <definedName name="gard" localSheetId="6">#REF!</definedName>
    <definedName name="gard">#REF!</definedName>
    <definedName name="Garemo" localSheetId="6">#REF!</definedName>
    <definedName name="Garemo">#REF!</definedName>
    <definedName name="Infrastruqtura" localSheetId="6">#REF!</definedName>
    <definedName name="Infrastruqtura">#REF!</definedName>
    <definedName name="iu" localSheetId="6">#REF!</definedName>
    <definedName name="iu">#REF!</definedName>
    <definedName name="JAMI" localSheetId="6">#REF!</definedName>
    <definedName name="JAMI">#REF!</definedName>
    <definedName name="Jand_program" localSheetId="6">#REF!</definedName>
    <definedName name="Jand_program">#REF!</definedName>
    <definedName name="jandacva" localSheetId="6">#REF!</definedName>
    <definedName name="jandacva">#REF!</definedName>
    <definedName name="jlhkj" localSheetId="6">#REF!</definedName>
    <definedName name="jlhkj">#REF!</definedName>
    <definedName name="kapit" localSheetId="6">#REF!</definedName>
    <definedName name="kapit">#REF!</definedName>
    <definedName name="kapm" localSheetId="6">#REF!</definedName>
    <definedName name="kapm">#REF!</definedName>
    <definedName name="khgj" localSheetId="6">#REF!</definedName>
    <definedName name="khgj">#REF!</definedName>
    <definedName name="kultura" localSheetId="6">#REF!</definedName>
    <definedName name="kultura">#REF!</definedName>
    <definedName name="l" localSheetId="6">#REF!</definedName>
    <definedName name="l">#REF!</definedName>
    <definedName name="Mtavroba" localSheetId="6">#REF!</definedName>
    <definedName name="Mtavroba">#REF!</definedName>
    <definedName name="MVD" localSheetId="6">#REF!</definedName>
    <definedName name="MVD">#REF!</definedName>
    <definedName name="nm" localSheetId="6">#REF!</definedName>
    <definedName name="nm">#REF!</definedName>
    <definedName name="Organisation" localSheetId="6">#REF!</definedName>
    <definedName name="Organisation">#REF!</definedName>
    <definedName name="po" localSheetId="6">#REF!</definedName>
    <definedName name="po">#REF!</definedName>
    <definedName name="pp" localSheetId="6">#REF!</definedName>
    <definedName name="pp">#REF!</definedName>
    <definedName name="Print" localSheetId="6">#REF!</definedName>
    <definedName name="Print">#REF!</definedName>
    <definedName name="_xlnm.Print_Area" localSheetId="5">V!$F$1:$K$806</definedName>
    <definedName name="_xlnm.Print_Area" localSheetId="6">VII!$G$1:$K$79</definedName>
    <definedName name="_xlnm.Print_Titles" localSheetId="5">V!$7:$10</definedName>
    <definedName name="razmi" localSheetId="6">#REF!</definedName>
    <definedName name="razmi">#REF!</definedName>
    <definedName name="rftjh" localSheetId="6">#REF!</definedName>
    <definedName name="rftjh">#REF!</definedName>
    <definedName name="rty" localSheetId="6">#REF!</definedName>
    <definedName name="rty">#REF!</definedName>
    <definedName name="rtyrtujh" localSheetId="6">#REF!</definedName>
    <definedName name="rtyrtujh">#REF!</definedName>
    <definedName name="sabinao" localSheetId="6">#REF!</definedName>
    <definedName name="sabinao">#REF!</definedName>
    <definedName name="Sofeli" localSheetId="6">#REF!</definedName>
    <definedName name="Sofeli">#REF!</definedName>
    <definedName name="sul" localSheetId="6">#REF!</definedName>
    <definedName name="sul">#REF!</definedName>
    <definedName name="svadasxva" localSheetId="6">#REF!</definedName>
    <definedName name="svadasxva">#REF!</definedName>
    <definedName name="tele" localSheetId="6">#REF!</definedName>
    <definedName name="tele">#REF!</definedName>
    <definedName name="Transferti" localSheetId="6">#REF!</definedName>
    <definedName name="Transferti">#REF!</definedName>
    <definedName name="uShiSh" localSheetId="6">#REF!</definedName>
    <definedName name="uShiSh">#REF!</definedName>
    <definedName name="xfgu" localSheetId="6">#REF!</definedName>
    <definedName name="xfgu">#REF!</definedName>
    <definedName name="гардамавали" localSheetId="6">#REF!</definedName>
    <definedName name="гардамавали">#REF!</definedName>
    <definedName name="дата" localSheetId="6">#REF!</definedName>
    <definedName name="дата">#REF!</definedName>
    <definedName name="дж" localSheetId="6">#REF!</definedName>
    <definedName name="дж">#REF!</definedName>
    <definedName name="джами" localSheetId="6">#REF!</definedName>
    <definedName name="джами">#REF!</definedName>
    <definedName name="джамртелоба" localSheetId="6">#REF!</definedName>
    <definedName name="джамртелоба">#REF!</definedName>
    <definedName name="итоги">[1]НДС!$H$2</definedName>
    <definedName name="капиталури" localSheetId="6">#REF!</definedName>
    <definedName name="капиталури">#REF!</definedName>
    <definedName name="КАПМШ" localSheetId="6">#REF!</definedName>
    <definedName name="КАПМШ">#REF!</definedName>
    <definedName name="КОДИ" localSheetId="6">#REF!</definedName>
    <definedName name="КОДИ">#REF!</definedName>
    <definedName name="култура" localSheetId="6">#REF!</definedName>
    <definedName name="култура">#REF!</definedName>
    <definedName name="м" localSheetId="6">#REF!</definedName>
    <definedName name="м">#REF!</definedName>
    <definedName name="РАЗМИ" localSheetId="6">#REF!</definedName>
    <definedName name="РАЗМИ">#REF!</definedName>
    <definedName name="с3">[1]НДС!$D$3</definedName>
    <definedName name="сабинао" localSheetId="6">#REF!</definedName>
    <definedName name="сабинао">#REF!</definedName>
    <definedName name="сссс" localSheetId="6">#REF!</definedName>
    <definedName name="сссс">#REF!</definedName>
    <definedName name="сул" localSheetId="6">#REF!</definedName>
    <definedName name="сул">#REF!</definedName>
    <definedName name="ТЕЛЕ" localSheetId="6">#REF!</definedName>
    <definedName name="ТЕЛЕ">#REF!</definedName>
    <definedName name="трансф" localSheetId="6">#REF!</definedName>
    <definedName name="трансф">#REF!</definedName>
    <definedName name="УШИШ" localSheetId="6">#REF!</definedName>
    <definedName name="УШИШ">#REF!</definedName>
    <definedName name="ф" localSheetId="6">#REF!</definedName>
    <definedName name="ф">#REF!</definedName>
    <definedName name="фв2">[1]НДС!$C$2</definedName>
    <definedName name="Форма" localSheetId="6">[6]ФОРМА!#REF!</definedName>
    <definedName name="Форма">[7]ФОРМА!#REF!</definedName>
    <definedName name="ЧАРБИ" localSheetId="6">#REF!</definedName>
    <definedName name="ЧАРБИ">#REF!</definedName>
  </definedNames>
  <calcPr calcId="144525" fullPrecision="0"/>
</workbook>
</file>

<file path=xl/calcChain.xml><?xml version="1.0" encoding="utf-8"?>
<calcChain xmlns="http://schemas.openxmlformats.org/spreadsheetml/2006/main">
  <c r="H31" i="34" l="1"/>
  <c r="F31" i="34"/>
  <c r="G31" i="34"/>
  <c r="G19" i="34"/>
  <c r="H20" i="34"/>
  <c r="F20" i="34"/>
  <c r="G20" i="34"/>
  <c r="H19" i="34"/>
  <c r="F19" i="34"/>
  <c r="H14" i="34"/>
  <c r="G14" i="34"/>
  <c r="G12" i="34"/>
  <c r="G11" i="34" s="1"/>
  <c r="F14" i="34"/>
  <c r="H12" i="34"/>
  <c r="F12" i="34"/>
  <c r="H11" i="34"/>
  <c r="F11" i="34"/>
  <c r="F57" i="30"/>
  <c r="H63" i="31"/>
  <c r="G63" i="31"/>
  <c r="F63" i="31"/>
  <c r="H58" i="31"/>
  <c r="H57" i="31" s="1"/>
  <c r="H49" i="31" s="1"/>
  <c r="H40" i="31" s="1"/>
  <c r="H11" i="31" s="1"/>
  <c r="G58" i="31"/>
  <c r="F58" i="31"/>
  <c r="F57" i="31" s="1"/>
  <c r="F49" i="31" s="1"/>
  <c r="F40" i="31" s="1"/>
  <c r="F11" i="31" s="1"/>
  <c r="G57" i="31"/>
  <c r="H50" i="31"/>
  <c r="G50" i="31"/>
  <c r="F50" i="31"/>
  <c r="G49" i="31"/>
  <c r="H46" i="31"/>
  <c r="G46" i="31"/>
  <c r="F46" i="31"/>
  <c r="H44" i="31"/>
  <c r="G44" i="31"/>
  <c r="F44" i="31"/>
  <c r="H43" i="31"/>
  <c r="G43" i="31"/>
  <c r="G42" i="31" s="1"/>
  <c r="G41" i="31" s="1"/>
  <c r="G40" i="31" s="1"/>
  <c r="G11" i="31" s="1"/>
  <c r="F43" i="31"/>
  <c r="H42" i="31"/>
  <c r="F42" i="31"/>
  <c r="H41" i="31"/>
  <c r="F41" i="31"/>
  <c r="H28" i="31"/>
  <c r="H10" i="31" s="1"/>
  <c r="G28" i="31"/>
  <c r="F28" i="31"/>
  <c r="H20" i="31"/>
  <c r="G20" i="31"/>
  <c r="G19" i="31" s="1"/>
  <c r="F20" i="31"/>
  <c r="H19" i="31"/>
  <c r="F19" i="31"/>
  <c r="H18" i="31"/>
  <c r="H9" i="31"/>
  <c r="G18" i="31"/>
  <c r="G9" i="31" s="1"/>
  <c r="G8" i="31" s="1"/>
  <c r="F18" i="31"/>
  <c r="F9" i="31"/>
  <c r="F8" i="31" s="1"/>
  <c r="G10" i="31"/>
  <c r="A680" i="27"/>
  <c r="A679" i="27"/>
  <c r="A431" i="27"/>
  <c r="A427" i="27"/>
  <c r="A426" i="27"/>
  <c r="A442" i="27"/>
  <c r="A441" i="27"/>
  <c r="A438" i="27"/>
  <c r="A435" i="27"/>
  <c r="A434" i="27"/>
  <c r="A195" i="27"/>
  <c r="A248" i="27"/>
  <c r="A608" i="27"/>
  <c r="A609" i="27"/>
  <c r="A782" i="27"/>
  <c r="A783" i="27"/>
  <c r="A779" i="27"/>
  <c r="A778" i="27"/>
  <c r="A419" i="27"/>
  <c r="A420" i="27"/>
  <c r="A255" i="27"/>
  <c r="A77" i="27"/>
  <c r="A94" i="27"/>
  <c r="A110" i="27"/>
  <c r="A257" i="27"/>
  <c r="A258" i="27"/>
  <c r="A19" i="27"/>
  <c r="A25" i="27"/>
  <c r="A27" i="27"/>
  <c r="A577" i="27"/>
  <c r="A377" i="27"/>
  <c r="A361" i="27"/>
  <c r="A387" i="27"/>
  <c r="A379" i="27"/>
  <c r="A392" i="27"/>
  <c r="A151" i="27"/>
  <c r="A269" i="27"/>
  <c r="A238" i="27"/>
  <c r="A251" i="27"/>
  <c r="A169" i="27"/>
  <c r="A586" i="27"/>
  <c r="A186" i="27"/>
  <c r="A115" i="27"/>
  <c r="A28" i="27"/>
  <c r="A625" i="27"/>
  <c r="A734" i="27"/>
  <c r="A147" i="27"/>
  <c r="A98" i="27"/>
  <c r="A44" i="27"/>
  <c r="A102" i="27"/>
  <c r="A103" i="27"/>
  <c r="A365" i="27"/>
  <c r="A378" i="27"/>
  <c r="A391" i="27"/>
  <c r="A533" i="27"/>
  <c r="A474" i="27"/>
  <c r="A634" i="27"/>
  <c r="A36" i="27"/>
  <c r="A301" i="27"/>
  <c r="A313" i="27"/>
  <c r="A138" i="27"/>
  <c r="A298" i="27"/>
  <c r="A703" i="27"/>
  <c r="A345" i="27"/>
  <c r="A398" i="27"/>
  <c r="A84" i="27"/>
  <c r="A330" i="27"/>
  <c r="A116" i="27"/>
  <c r="A747" i="27"/>
  <c r="A704" i="27"/>
  <c r="A491" i="27"/>
  <c r="A209" i="27"/>
  <c r="A40" i="27"/>
  <c r="A239" i="27"/>
  <c r="A310" i="27"/>
  <c r="A524" i="27"/>
  <c r="A582" i="27"/>
  <c r="A707" i="27"/>
  <c r="A771" i="27"/>
  <c r="A333" i="27"/>
  <c r="A591" i="27"/>
  <c r="A181" i="27"/>
  <c r="A234" i="27"/>
  <c r="A466" i="27"/>
  <c r="A347" i="27"/>
  <c r="A601" i="27"/>
  <c r="A673" i="27"/>
  <c r="A735" i="27"/>
  <c r="A701" i="27"/>
  <c r="A640" i="27"/>
  <c r="A758" i="27"/>
  <c r="A56" i="27"/>
  <c r="A240" i="27"/>
  <c r="A619" i="27"/>
  <c r="A667" i="27"/>
  <c r="A367" i="27"/>
  <c r="A381" i="27"/>
  <c r="A394" i="27"/>
  <c r="A699" i="27"/>
  <c r="A670" i="27"/>
  <c r="A598" i="27"/>
  <c r="A767" i="27"/>
  <c r="A754" i="27"/>
  <c r="A557" i="27"/>
  <c r="A192" i="27"/>
  <c r="A575" i="27"/>
  <c r="A643" i="27"/>
  <c r="A649" i="27"/>
  <c r="A21" i="27"/>
  <c r="A730" i="27"/>
  <c r="A729" i="27"/>
  <c r="A724" i="27"/>
  <c r="A622" i="27"/>
  <c r="A346" i="27"/>
  <c r="A353" i="27"/>
  <c r="A329" i="27"/>
  <c r="A244" i="27"/>
  <c r="A225" i="27"/>
  <c r="A264" i="27"/>
  <c r="A163" i="27"/>
  <c r="A560" i="27"/>
  <c r="A527" i="27"/>
  <c r="A230" i="27"/>
  <c r="A331" i="27"/>
  <c r="A12" i="27"/>
  <c r="A755" i="27"/>
  <c r="A751" i="27"/>
  <c r="A592" i="27"/>
  <c r="A107" i="27"/>
  <c r="A106" i="27"/>
  <c r="A708" i="27"/>
  <c r="A170" i="27"/>
  <c r="A571" i="27"/>
  <c r="A595" i="27"/>
  <c r="A204" i="27"/>
  <c r="A261" i="27"/>
  <c r="A373" i="27"/>
  <c r="A325" i="27"/>
  <c r="A82" i="27"/>
  <c r="A105" i="27"/>
  <c r="A111" i="27"/>
  <c r="A168" i="27"/>
  <c r="A503" i="27"/>
  <c r="A208" i="27"/>
  <c r="A124" i="27"/>
  <c r="A511" i="27"/>
  <c r="A95" i="27"/>
  <c r="A99" i="27"/>
  <c r="A167" i="27"/>
  <c r="A280" i="27"/>
  <c r="A252" i="27"/>
  <c r="A637" i="27"/>
  <c r="A172" i="27"/>
  <c r="A93" i="27"/>
  <c r="A728" i="27"/>
  <c r="A674" i="27"/>
  <c r="A341" i="27"/>
  <c r="A691" i="27"/>
  <c r="A30" i="27"/>
  <c r="A746" i="27"/>
  <c r="A696" i="27"/>
  <c r="A695" i="27"/>
  <c r="A676" i="27"/>
  <c r="A675" i="27"/>
  <c r="A678" i="27"/>
  <c r="A646" i="27"/>
  <c r="A616" i="27"/>
  <c r="A604" i="27"/>
  <c r="A250" i="27"/>
  <c r="A157" i="27"/>
  <c r="A359" i="27"/>
  <c r="A191" i="27"/>
  <c r="A743" i="27"/>
  <c r="A458" i="27"/>
  <c r="A232" i="27"/>
  <c r="A87" i="27"/>
  <c r="A109" i="27"/>
  <c r="A499" i="27"/>
  <c r="A721" i="27"/>
  <c r="A351" i="27"/>
  <c r="A521" i="27"/>
  <c r="A539" i="27"/>
  <c r="A231" i="27"/>
  <c r="A507" i="27"/>
  <c r="A152" i="27"/>
  <c r="A542" i="27"/>
  <c r="A229" i="27"/>
  <c r="A764" i="27"/>
  <c r="A545" i="27"/>
  <c r="A498" i="27"/>
  <c r="A536" i="27"/>
  <c r="A185" i="27"/>
  <c r="A267" i="27"/>
  <c r="A177" i="27"/>
  <c r="A97" i="27"/>
  <c r="A761" i="27"/>
  <c r="A576" i="27"/>
  <c r="A197" i="27"/>
  <c r="A385" i="27"/>
  <c r="A201" i="27"/>
  <c r="A451" i="27"/>
  <c r="A304" i="27"/>
  <c r="A770" i="27"/>
  <c r="A371" i="27"/>
  <c r="A733" i="27"/>
  <c r="A687" i="27"/>
  <c r="A187" i="27"/>
  <c r="A446" i="27"/>
  <c r="A26" i="27"/>
  <c r="A775" i="27"/>
  <c r="A90" i="27"/>
  <c r="A338" i="27"/>
  <c r="A176" i="27"/>
  <c r="A179" i="27"/>
  <c r="A81" i="27"/>
  <c r="A46" i="27"/>
  <c r="A585" i="27"/>
  <c r="A260" i="27"/>
  <c r="A750" i="27"/>
  <c r="A589" i="27"/>
  <c r="A357" i="27"/>
  <c r="A486" i="27"/>
  <c r="A249" i="27"/>
  <c r="A89" i="27"/>
  <c r="A67" i="27"/>
  <c r="A101" i="27"/>
  <c r="A590" i="27"/>
  <c r="A123" i="27"/>
  <c r="A122" i="27"/>
  <c r="A16" i="27"/>
  <c r="A215" i="27"/>
  <c r="A682" i="27"/>
  <c r="A358" i="27"/>
  <c r="A402" i="27"/>
  <c r="A121" i="27"/>
  <c r="A18" i="27"/>
  <c r="A664" i="27"/>
  <c r="A688" i="27"/>
  <c r="A339" i="27"/>
  <c r="A108" i="27"/>
  <c r="A104" i="27"/>
  <c r="A100" i="27"/>
  <c r="A96" i="27"/>
  <c r="A712" i="27"/>
  <c r="A72" i="27"/>
  <c r="A562" i="27"/>
  <c r="A92" i="27"/>
  <c r="A418" i="27"/>
  <c r="A17" i="27"/>
  <c r="A34" i="27"/>
  <c r="A315" i="27"/>
  <c r="A75" i="27"/>
  <c r="A581" i="27"/>
  <c r="A220" i="27"/>
  <c r="A223" i="27"/>
  <c r="A337" i="27"/>
  <c r="A143" i="27"/>
  <c r="A178" i="27"/>
  <c r="A263" i="27"/>
  <c r="A279" i="27"/>
  <c r="A262" i="27"/>
  <c r="A256" i="27"/>
  <c r="A259" i="27"/>
  <c r="A254" i="27"/>
  <c r="A672" i="27"/>
  <c r="A487" i="27"/>
  <c r="A671" i="27"/>
  <c r="A323" i="27"/>
  <c r="A749" i="27"/>
  <c r="A569" i="27"/>
  <c r="A785" i="27"/>
  <c r="A54" i="27"/>
  <c r="A580" i="27"/>
  <c r="A253" i="27"/>
  <c r="A320" i="27"/>
  <c r="A222" i="27"/>
  <c r="A661" i="27"/>
  <c r="A748" i="27"/>
  <c r="A794" i="27"/>
  <c r="A568" i="27"/>
  <c r="A796" i="27"/>
  <c r="A806" i="27"/>
  <c r="A655" i="27"/>
  <c r="A654" i="27"/>
  <c r="A268" i="27"/>
  <c r="A653" i="27"/>
  <c r="A518" i="27"/>
  <c r="A530" i="27"/>
  <c r="A600" i="27"/>
  <c r="A603" i="27"/>
  <c r="A515" i="27"/>
  <c r="A321" i="27"/>
  <c r="A599" i="27"/>
  <c r="A602" i="27"/>
  <c r="A430" i="27"/>
  <c r="A423" i="27"/>
  <c r="A207" i="27"/>
  <c r="A425" i="27"/>
  <c r="A440" i="27"/>
  <c r="A422" i="27"/>
  <c r="A433" i="27"/>
  <c r="A429" i="27"/>
  <c r="A437" i="27"/>
  <c r="A607" i="27"/>
  <c r="A454" i="27"/>
  <c r="A774" i="27"/>
  <c r="A343" i="27"/>
  <c r="A477" i="27"/>
  <c r="A389" i="27"/>
  <c r="A375" i="27"/>
  <c r="A363" i="27"/>
  <c r="A327" i="27"/>
  <c r="A573" i="27"/>
  <c r="A79" i="27"/>
  <c r="A236" i="27"/>
  <c r="A83" i="27"/>
  <c r="A114" i="27"/>
  <c r="A405" i="27"/>
  <c r="A506" i="27"/>
  <c r="A450" i="27"/>
  <c r="A411" i="27"/>
  <c r="A716" i="27"/>
  <c r="A190" i="27"/>
  <c r="A328" i="27"/>
  <c r="A370" i="27"/>
  <c r="A384" i="27"/>
  <c r="A133" i="27"/>
  <c r="A161" i="27"/>
  <c r="A156" i="27"/>
  <c r="A478" i="27"/>
  <c r="A462" i="27"/>
  <c r="A344" i="27"/>
  <c r="A286" i="27"/>
  <c r="A554" i="27"/>
  <c r="A275" i="27"/>
  <c r="A289" i="27"/>
  <c r="A38" i="27"/>
  <c r="A62" i="27"/>
  <c r="A457" i="27"/>
  <c r="A490" i="27"/>
  <c r="A465" i="27"/>
  <c r="A473" i="27"/>
  <c r="A502" i="27"/>
  <c r="A166" i="27"/>
  <c r="A150" i="27"/>
  <c r="A184" i="27"/>
  <c r="A364" i="27"/>
  <c r="A376" i="27"/>
  <c r="A390" i="27"/>
  <c r="A597" i="27"/>
  <c r="A39" i="27"/>
  <c r="A494" i="27"/>
  <c r="A350" i="27"/>
  <c r="A738" i="27"/>
  <c r="A732" i="27"/>
  <c r="A117" i="27"/>
  <c r="A510" i="27"/>
  <c r="A396" i="27"/>
  <c r="A383" i="27"/>
  <c r="A369" i="27"/>
  <c r="A58" i="27"/>
  <c r="A23" i="27"/>
  <c r="A227" i="27"/>
  <c r="A165" i="27"/>
  <c r="A739" i="27"/>
  <c r="A153" i="27"/>
  <c r="A60" i="27"/>
  <c r="A631" i="27"/>
  <c r="A417" i="27"/>
  <c r="A414" i="27"/>
  <c r="A408" i="27"/>
  <c r="A24" i="27"/>
  <c r="A228" i="27"/>
  <c r="A702" i="27"/>
  <c r="A212" i="27"/>
  <c r="A727" i="27"/>
  <c r="A130" i="27"/>
  <c r="A658" i="27"/>
  <c r="A397" i="27"/>
  <c r="A548" i="27"/>
  <c r="A278" i="27"/>
  <c r="A183" i="27"/>
  <c r="A461" i="27"/>
  <c r="A43" i="27"/>
  <c r="A194" i="27"/>
  <c r="A482" i="27"/>
  <c r="A149" i="27"/>
  <c r="A206" i="27"/>
  <c r="A693" i="27"/>
  <c r="A497" i="27"/>
  <c r="A61" i="27"/>
  <c r="A481" i="27"/>
  <c r="A237" i="27"/>
  <c r="A719" i="27"/>
  <c r="A127" i="27"/>
  <c r="A136" i="27"/>
  <c r="A574" i="27"/>
  <c r="A160" i="27"/>
  <c r="A247" i="27"/>
  <c r="A65" i="27"/>
  <c r="A726" i="27"/>
  <c r="A630" i="27"/>
  <c r="A288" i="27"/>
  <c r="A243" i="27"/>
  <c r="A505" i="27"/>
  <c r="A760" i="27"/>
  <c r="A175" i="27"/>
  <c r="A132" i="27"/>
  <c r="A141" i="27"/>
  <c r="A469" i="27"/>
  <c r="A485" i="27"/>
  <c r="A205" i="27"/>
  <c r="A148" i="27"/>
  <c r="A272" i="27"/>
  <c r="A336" i="27"/>
  <c r="A447" i="27"/>
  <c r="A470" i="27"/>
  <c r="A73" i="27"/>
  <c r="A309" i="27"/>
  <c r="A766" i="27"/>
  <c r="A633" i="27"/>
  <c r="A285" i="27"/>
  <c r="A559" i="27"/>
  <c r="A509" i="27"/>
  <c r="A407" i="27"/>
  <c r="A547" i="27"/>
  <c r="A189" i="27"/>
  <c r="A15" i="27"/>
  <c r="A88" i="27"/>
  <c r="A226" i="27"/>
  <c r="A564" i="27"/>
  <c r="A326" i="27"/>
  <c r="A368" i="27"/>
  <c r="A374" i="27"/>
  <c r="A382" i="27"/>
  <c r="A349" i="27"/>
  <c r="A300" i="27"/>
  <c r="A769" i="27"/>
  <c r="A763" i="27"/>
  <c r="A636" i="27"/>
  <c r="A594" i="27"/>
  <c r="A277" i="27"/>
  <c r="A246" i="27"/>
  <c r="A556" i="27"/>
  <c r="A535" i="27"/>
  <c r="A493" i="27"/>
  <c r="A480" i="27"/>
  <c r="A532" i="27"/>
  <c r="A135" i="27"/>
  <c r="A464" i="27"/>
  <c r="A496" i="27"/>
  <c r="A37" i="27"/>
  <c r="A781" i="27"/>
  <c r="A174" i="27"/>
  <c r="A182" i="27"/>
  <c r="A142" i="27"/>
  <c r="A753" i="27"/>
  <c r="A666" i="27"/>
  <c r="A624" i="27"/>
  <c r="A476" i="27"/>
  <c r="A526" i="27"/>
  <c r="A541" i="27"/>
  <c r="A652" i="27"/>
  <c r="A155" i="27"/>
  <c r="A211" i="27"/>
  <c r="A51" i="27"/>
  <c r="A145" i="27"/>
  <c r="A164" i="27"/>
  <c r="A235" i="27"/>
  <c r="A217" i="27"/>
  <c r="A14" i="27"/>
  <c r="A713" i="27"/>
  <c r="A686" i="27"/>
  <c r="A335" i="27"/>
  <c r="A566" i="27"/>
  <c r="A618" i="27"/>
  <c r="A33" i="27"/>
  <c r="A312" i="27"/>
  <c r="A456" i="27"/>
  <c r="A453" i="27"/>
  <c r="A410" i="27"/>
  <c r="A404" i="27"/>
  <c r="A517" i="27"/>
  <c r="A514" i="27"/>
  <c r="A356" i="27"/>
  <c r="A520" i="27"/>
  <c r="A126" i="27"/>
  <c r="A723" i="27"/>
  <c r="A200" i="27"/>
  <c r="A32" i="27"/>
  <c r="A199" i="27"/>
  <c r="A551" i="27"/>
  <c r="A283" i="27"/>
  <c r="A621" i="27"/>
  <c r="A144" i="27"/>
  <c r="A745" i="27"/>
  <c r="A584" i="27"/>
  <c r="A113" i="27"/>
  <c r="A501" i="27"/>
  <c r="A489" i="27"/>
  <c r="A449" i="27"/>
  <c r="A413" i="27"/>
  <c r="A523" i="27"/>
  <c r="A648" i="27"/>
  <c r="A129" i="27"/>
  <c r="A120" i="27"/>
  <c r="A715" i="27"/>
  <c r="A445" i="27"/>
  <c r="A401" i="27"/>
  <c r="A606" i="27"/>
  <c r="A22" i="27"/>
  <c r="A69" i="27"/>
  <c r="A355" i="27"/>
  <c r="A388" i="27"/>
  <c r="A395" i="27"/>
  <c r="A777" i="27"/>
  <c r="A342" i="27"/>
  <c r="A159" i="27"/>
  <c r="A642" i="27"/>
  <c r="A64" i="27"/>
  <c r="A472" i="27"/>
  <c r="A416" i="27"/>
  <c r="A737" i="27"/>
  <c r="A718" i="27"/>
  <c r="A706" i="27"/>
  <c r="A460" i="27"/>
  <c r="A684" i="27"/>
  <c r="A140" i="27"/>
  <c r="A42" i="27"/>
  <c r="A303" i="27"/>
  <c r="A297" i="27"/>
  <c r="A757" i="27"/>
  <c r="A669" i="27"/>
  <c r="A639" i="27"/>
  <c r="A274" i="27"/>
  <c r="A266" i="27"/>
  <c r="A544" i="27"/>
  <c r="A657" i="27"/>
  <c r="A700" i="27"/>
  <c r="A218" i="27"/>
  <c r="A553" i="27"/>
  <c r="A529" i="27"/>
  <c r="A628" i="27"/>
  <c r="A572" i="27"/>
  <c r="A362" i="27"/>
  <c r="A91" i="27"/>
  <c r="A538" i="27"/>
  <c r="A773" i="27"/>
  <c r="A742" i="27"/>
  <c r="A317" i="27"/>
  <c r="A59" i="27"/>
  <c r="A617" i="27"/>
  <c r="A424" i="27"/>
  <c r="A537" i="27"/>
  <c r="A354" i="27"/>
  <c r="A570" i="27"/>
  <c r="A74" i="27"/>
  <c r="A725" i="27"/>
  <c r="A525" i="27"/>
  <c r="A623" i="27"/>
  <c r="A668" i="27"/>
  <c r="A180" i="27"/>
  <c r="A428" i="27"/>
  <c r="A31" i="27"/>
  <c r="A463" i="27"/>
  <c r="A134" i="27"/>
  <c r="A245" i="27"/>
  <c r="A593" i="27"/>
  <c r="A635" i="27"/>
  <c r="A762" i="27"/>
  <c r="A158" i="27"/>
  <c r="A340" i="27"/>
  <c r="A380" i="27"/>
  <c r="A366" i="27"/>
  <c r="A20" i="27"/>
  <c r="A714" i="27"/>
  <c r="A128" i="27"/>
  <c r="A546" i="27"/>
  <c r="A444" i="27"/>
  <c r="A484" i="27"/>
  <c r="A282" i="27"/>
  <c r="A579" i="27"/>
  <c r="A741" i="27"/>
  <c r="A322" i="27"/>
  <c r="A620" i="27"/>
  <c r="A146" i="27"/>
  <c r="A139" i="27"/>
  <c r="A203" i="27"/>
  <c r="A759" i="27"/>
  <c r="A513" i="27"/>
  <c r="A287" i="27"/>
  <c r="A629" i="27"/>
  <c r="A311" i="27"/>
  <c r="A360" i="27"/>
  <c r="A613" i="27"/>
  <c r="A550" i="27"/>
  <c r="A154" i="27"/>
  <c r="A119" i="27"/>
  <c r="A651" i="27"/>
  <c r="A543" i="27"/>
  <c r="A265" i="27"/>
  <c r="A638" i="27"/>
  <c r="A296" i="27"/>
  <c r="A421" i="27"/>
  <c r="A35" i="27"/>
  <c r="A459" i="27"/>
  <c r="A717" i="27"/>
  <c r="A736" i="27"/>
  <c r="A415" i="27"/>
  <c r="A468" i="27"/>
  <c r="A492" i="27"/>
  <c r="A242" i="27"/>
  <c r="A588" i="27"/>
  <c r="A596" i="27"/>
  <c r="A615" i="27"/>
  <c r="A348" i="27"/>
  <c r="A393" i="27"/>
  <c r="A386" i="27"/>
  <c r="A324" i="27"/>
  <c r="A48" i="27"/>
  <c r="A605" i="27"/>
  <c r="A319" i="27"/>
  <c r="A647" i="27"/>
  <c r="A522" i="27"/>
  <c r="A508" i="27"/>
  <c r="A558" i="27"/>
  <c r="A583" i="27"/>
  <c r="A744" i="27"/>
  <c r="A765" i="27"/>
  <c r="A308" i="27"/>
  <c r="A193" i="27"/>
  <c r="A131" i="27"/>
  <c r="A125" i="27"/>
  <c r="A677" i="27"/>
  <c r="A519" i="27"/>
  <c r="A504" i="27"/>
  <c r="A216" i="27"/>
  <c r="A316" i="27"/>
  <c r="A612" i="27"/>
  <c r="A439" i="27"/>
  <c r="A80" i="27"/>
  <c r="A475" i="27"/>
  <c r="A665" i="27"/>
  <c r="A756" i="27"/>
  <c r="A752" i="27"/>
  <c r="A41" i="27"/>
  <c r="A436" i="27"/>
  <c r="A780" i="27"/>
  <c r="A531" i="27"/>
  <c r="A471" i="27"/>
  <c r="A479" i="27"/>
  <c r="A534" i="27"/>
  <c r="A63" i="27"/>
  <c r="A276" i="27"/>
  <c r="A768" i="27"/>
  <c r="A224" i="27"/>
  <c r="A71" i="27"/>
  <c r="A720" i="27"/>
  <c r="A645" i="27"/>
  <c r="A188" i="27"/>
  <c r="A318" i="27"/>
  <c r="A406" i="27"/>
  <c r="A448" i="27"/>
  <c r="A500" i="27"/>
  <c r="A112" i="27"/>
  <c r="A284" i="27"/>
  <c r="A632" i="27"/>
  <c r="A221" i="27"/>
  <c r="A219" i="27"/>
  <c r="A565" i="27"/>
  <c r="A400" i="27"/>
  <c r="A627" i="27"/>
  <c r="A772" i="27"/>
  <c r="A233" i="27"/>
  <c r="A162" i="27"/>
  <c r="A528" i="27"/>
  <c r="A552" i="27"/>
  <c r="A698" i="27"/>
  <c r="A656" i="27"/>
  <c r="A540" i="27"/>
  <c r="A273" i="27"/>
  <c r="A271" i="27"/>
  <c r="A663" i="27"/>
  <c r="A302" i="27"/>
  <c r="A173" i="27"/>
  <c r="A495" i="27"/>
  <c r="A705" i="27"/>
  <c r="A731" i="27"/>
  <c r="A555" i="27"/>
  <c r="A641" i="27"/>
  <c r="A299" i="27"/>
  <c r="A432" i="27"/>
  <c r="A334" i="27"/>
  <c r="A776" i="27"/>
  <c r="A372" i="27"/>
  <c r="A13" i="27"/>
  <c r="A412" i="27"/>
  <c r="A488" i="27"/>
  <c r="A86" i="27"/>
  <c r="A198" i="27"/>
  <c r="A52" i="27"/>
  <c r="A722" i="27"/>
  <c r="A516" i="27"/>
  <c r="A403" i="27"/>
  <c r="A409" i="27"/>
  <c r="A452" i="27"/>
  <c r="A455" i="27"/>
  <c r="A11" i="27"/>
  <c r="A57" i="27"/>
  <c r="A740" i="27"/>
  <c r="A611" i="27"/>
  <c r="A29" i="27"/>
  <c r="A549" i="27"/>
  <c r="A626" i="27"/>
  <c r="A281" i="27"/>
  <c r="A50" i="27"/>
  <c r="A332" i="27"/>
  <c r="A137" i="27"/>
  <c r="A78" i="27"/>
  <c r="A118" i="27"/>
  <c r="A399" i="27"/>
  <c r="A512" i="27"/>
  <c r="A483" i="27"/>
  <c r="A660" i="27"/>
  <c r="A352" i="27"/>
  <c r="A789" i="27"/>
  <c r="A85" i="27"/>
  <c r="A241" i="27"/>
  <c r="A467" i="27"/>
  <c r="A578" i="27"/>
  <c r="A644" i="27"/>
  <c r="A614" i="27"/>
  <c r="A650" i="27"/>
  <c r="A567" i="27"/>
  <c r="A443" i="27"/>
  <c r="A587" i="27"/>
  <c r="A171" i="27"/>
  <c r="A792" i="27"/>
  <c r="A270" i="27"/>
  <c r="A662" i="27"/>
  <c r="A70" i="27"/>
  <c r="A787" i="27"/>
  <c r="A563" i="27"/>
  <c r="A55" i="27"/>
  <c r="A214" i="27"/>
  <c r="A76" i="27"/>
  <c r="A68" i="27"/>
  <c r="A790" i="27"/>
  <c r="A314" i="27"/>
  <c r="A798" i="27"/>
  <c r="A659" i="27"/>
  <c r="A804" i="27"/>
  <c r="A610" i="27"/>
  <c r="A800" i="27"/>
  <c r="A49" i="27"/>
  <c r="A791" i="27"/>
  <c r="A803" i="27"/>
  <c r="A561" i="27"/>
  <c r="A47" i="27"/>
  <c r="A66" i="27"/>
  <c r="A801" i="27"/>
  <c r="A711" i="27"/>
  <c r="A710" i="27"/>
  <c r="A709" i="27"/>
  <c r="A694" i="27"/>
  <c r="A697" i="27"/>
  <c r="A307" i="27"/>
  <c r="A213" i="27"/>
  <c r="A210" i="27"/>
  <c r="A685" i="27"/>
  <c r="A202" i="27"/>
  <c r="A689" i="27"/>
  <c r="A692" i="27"/>
  <c r="A295" i="27"/>
  <c r="A306" i="27"/>
  <c r="A292" i="27"/>
  <c r="A788" i="27"/>
  <c r="A196" i="27"/>
  <c r="A305" i="27"/>
  <c r="A690" i="27"/>
  <c r="A294" i="27"/>
  <c r="A53" i="27"/>
  <c r="A683" i="27"/>
  <c r="A293" i="27"/>
  <c r="A793" i="27"/>
  <c r="A799" i="27"/>
  <c r="A786" i="27"/>
  <c r="A681" i="27"/>
  <c r="A45" i="27"/>
  <c r="A802" i="27"/>
  <c r="A291" i="27"/>
  <c r="A805" i="27"/>
  <c r="A290" i="27"/>
  <c r="A784" i="27"/>
  <c r="A797" i="27"/>
  <c r="A795" i="27"/>
  <c r="H8" i="31" l="1"/>
</calcChain>
</file>

<file path=xl/sharedStrings.xml><?xml version="1.0" encoding="utf-8"?>
<sst xmlns="http://schemas.openxmlformats.org/spreadsheetml/2006/main" count="1318" uniqueCount="480">
  <si>
    <t>სატყეო რესურსების მართვის ქობულეთის განყოფილება</t>
  </si>
  <si>
    <t>სატყეო რესურსების მართვის ხელვაჩაურის განყოფილება</t>
  </si>
  <si>
    <t>სატყეო რესურსების მართვის ქედის განყოფილება</t>
  </si>
  <si>
    <t>სატყეო რესურსების მართვის შუახევის განყოფილება</t>
  </si>
  <si>
    <t>სატყეო რესურსების მართვის ხულოს განყოფილება</t>
  </si>
  <si>
    <t>აჭარის ავტონომიური რესპუბლიკის გარემოს დაცვისა და ბუნებრივი რესურსების სამმართველოს მიზნობრივი პროგრამები</t>
  </si>
  <si>
    <t>აჭარის სანაპირო ზოლის ზღვის წყლისა და ატმოსფერული ჰაერის აქტიურ დამაბინძურებელ კერებში გარემოს დაცვითი კანონმდებლობის მოთხოვნების შესრულების მდგომარეობის მონიტორინგი</t>
  </si>
  <si>
    <t>აჭარის სანაპირო ზოლის სარფი-ჩოლოქის მონაკვეთზე ზღვის წყლების ხარისხობრივი მაჩვენებლების მონიტორინგი</t>
  </si>
  <si>
    <t>სანაპირო ზოლის ნაპირდამცავი ღონისძებების პროექტირება</t>
  </si>
  <si>
    <t>აჭარია ავტონომიური რესპუბლიკის ტურიზმისა და კურორტების დეპარტამენტი</t>
  </si>
  <si>
    <t>ტურიზმის საინფორმაციო-სარეკლამო სისტემის შექმნა</t>
  </si>
  <si>
    <t>აჭარის ავტონომიური რესპუბლიკის საარქივო სამმართველო</t>
  </si>
  <si>
    <t>აჭარის ავტონომიური რესპუბლიკის ტელევიზიისა და რადიო-მაუწყებლობის დეპარტამენტი</t>
  </si>
  <si>
    <t>ტელევიზიისა და რადიო-მაუწყებლობის დეპარტამენტის ადმინისტრაცია</t>
  </si>
  <si>
    <t>ადგილობრივი მნიშვნელობის საავტომობილო გზებისა და სამელიორაციო სისტემების მართვის დეპარტამენტი</t>
  </si>
  <si>
    <t>ადგილობრივი მნიშვნელობის საავტომობილო გზებისა და სამელიორაციო სისტემების მართვის დეპარტამენტის ადმინისტრაცია</t>
  </si>
  <si>
    <t>ადგილობრივი მნიშვნელობის საავტომობილო გზების, სამელიორაციო და ჰიდროტექნიკური ნაგებობების მოვლა-შენახვის ღონისძიებები</t>
  </si>
  <si>
    <t>აჭარის ავტონომიური რესპუბლიკის ფინანსთა და ეკონომიკის სამინისტრო</t>
  </si>
  <si>
    <t>აჭარის ავტონომიური რესპუბლიკის ფინანსთა და ეკონომიკის სამინისტროს ადმინისტრაცია</t>
  </si>
  <si>
    <t>სახაზინო სამსახური</t>
  </si>
  <si>
    <t>სტატისტიკის დეპარტამენტი</t>
  </si>
  <si>
    <t>აჭარის ავტონომიური რესპუბლიკის მთავრობის სარეზერვო ფონდი</t>
  </si>
  <si>
    <t>ს.ს. თუსთაშის სასრგებლოდ დარიცხული დავალიანება</t>
  </si>
  <si>
    <t>სესხების მომსახურების ხარჯები</t>
  </si>
  <si>
    <t>გერმანიის რეკონსტრუქციის საკრედიტო ბანკიდან (KFW) მიღებული სესხის მომსახურების ხარჯები</t>
  </si>
  <si>
    <t>ევროპის რეკონსტრუქციისა და განვითარების ბანკიდან (EBRD) მიღებული სესხის მომსახურების ხარჯები</t>
  </si>
  <si>
    <t>საქართველოს ფინანსთა სამინისტროდან მიღებული სესხის დაფარვა</t>
  </si>
  <si>
    <t>უცხოეთიდან მიღებული დაფინანსების წყაროებით განსახორციელებელი საინვესტიციო პროექტები და ამ პროექტების თანადაფინანსების ხარჯები</t>
  </si>
  <si>
    <t>ხელვაჩაურის მუნიციპალიტეტის კომუნალური ინფრასტრუქტურის დაწესებულებათა რეაბილიტაცია</t>
  </si>
  <si>
    <t>აჭარის მყარი ნარჩენების მართვის მომსახურების გაუმჯობებსება და გაფართოება</t>
  </si>
  <si>
    <t>ადგილობრივ თვითმართველ ერთეულებზე გადასაცემი ფინანსური დახმარება</t>
  </si>
  <si>
    <t>ადგილობრივ თვითმმართველ ერთეულებზე გადასაცემი სპეციალური ტრანსფერი</t>
  </si>
  <si>
    <t xml:space="preserve"> -  თვითმმართველი ქალაქი ბათუმი</t>
  </si>
  <si>
    <t xml:space="preserve"> - ქობულეთის მუნიციპალიტეტი</t>
  </si>
  <si>
    <t>აჭარის ავტონომიური რესპუბლიკის ადმინისტრაციულ ტერიტორიაზე არსებული სასკოლო კლუბების ხელშეწყობის პროგრამა</t>
  </si>
  <si>
    <t xml:space="preserve"> - ხელვაჩაურის მუნიციპალიტეტი</t>
  </si>
  <si>
    <t xml:space="preserve"> - ქედის მუნიციპალიტეტი</t>
  </si>
  <si>
    <t xml:space="preserve"> - შუახევის მუნიციპალიტეტი</t>
  </si>
  <si>
    <t xml:space="preserve"> -  ხულოს მუნიციპალიტეტი</t>
  </si>
  <si>
    <t>განათლების, კულტურისა და სპორტის სამინისტროს ტერიტორიული ორგანოები</t>
  </si>
  <si>
    <t>ბათუმის რესურსცენტრი</t>
  </si>
  <si>
    <t>ქობულეთის რესურსცენტრი</t>
  </si>
  <si>
    <t>ხელვაჩაურის რესურსცენტრი</t>
  </si>
  <si>
    <t>ქედის რესურსცენტრი</t>
  </si>
  <si>
    <t>შუახევის რესურსცენტრი</t>
  </si>
  <si>
    <t>ხულოს რესურსცენტრი</t>
  </si>
  <si>
    <t>საშუალო ზოგადი განათლება</t>
  </si>
  <si>
    <t>სსიპ „სოფელ სალიბაურის # 2 საჯარო სკოლის“ საპანსიონო სუბსიდია</t>
  </si>
  <si>
    <t>სსიპ „ჩაისუბნის # 2 საჯარო სკოლის“ საპანსიონო სუბსიდია</t>
  </si>
  <si>
    <t>სსიპ „მერისის საჯარო სკოლა-პანსიონის“ სუბსიდია</t>
  </si>
  <si>
    <t>სსიპ „დაბა შუახევის საჯარო სკოლის“ საპანსიონო სუბსიდია</t>
  </si>
  <si>
    <t>განათლების, კულტურისა და სპორტის დამხმარე დაწესებულებები</t>
  </si>
  <si>
    <t>ა(ა)იპ „აჭარის ხალხური ხელოვნების სკოლა“</t>
  </si>
  <si>
    <t>ა(ა)იპ „აჭარის განათლების ფონდი“</t>
  </si>
  <si>
    <t>მუზეუმები</t>
  </si>
  <si>
    <t>სსიპ „აჭარის ხარიტონ ახვლედიანის სახელობის მუზეუმი“</t>
  </si>
  <si>
    <t>სსიპ „ბათუმის არქეოლოგიური მუზეუმი“</t>
  </si>
  <si>
    <t>სსიპ „აჭარის ხელოვნების მუზეუმი“</t>
  </si>
  <si>
    <t>თეატრები, მუსიკალური კოლექტივები, ანსამბლები და სხვა ღონისძიებები</t>
  </si>
  <si>
    <t>სსიპ „ბათუმის თოჯინებისა და მოზარდ მაყურებელთა სახელმწიფო თეატრი“</t>
  </si>
  <si>
    <t>სსიპ „აჭარის მელიტონ კუხიანიძის სახელობის სიმღერისა და ცეკვის სახელმწიფო ანსამბლი“</t>
  </si>
  <si>
    <t>სსიპ „ბათუმის სახელმწიფო მუსიკალური ცენტრი“</t>
  </si>
  <si>
    <t>სსიპ „ბათუმის ილია ჭავჭავაძის სახელობის სახელმწიფო დრამატული თეატრი“</t>
  </si>
  <si>
    <t>განათლების, კულტურისა და სპორტის სამინისტროს მიზნობრივი პროგრამები</t>
  </si>
  <si>
    <t>აჭარის ავტონომიური რესპუბლიკის ადმინისტრაციულ ტერიტორიაზე არსებული საჯარო სკოლების მშენებლობა და რეაბილიტაცია</t>
  </si>
  <si>
    <t>შემოქმედებითი კოლექტივებისათვის მუსიკალური ინსტრუმენტების შეძენა</t>
  </si>
  <si>
    <t>ინგლისური ენის შემსწავლელი ინტენსიური კურსების მოკლევადიანი საგანმანათლებლო მიზნობრივი პროგრამა</t>
  </si>
  <si>
    <t>აჭარის ა რ ადმინისტრაციულ ტერიტორიაზე არსებული საჯარო სკოლების I კლასის მოსწავლეთა სასკოლო ფორმებით უზრუნველყოფა</t>
  </si>
  <si>
    <t>შემოქმედებითი კოლექტივების სასცენო კოსტუმებით უზრუნველყოფა</t>
  </si>
  <si>
    <t>სსიპ „ბათუმის ხელოვნების სასწავლო უნივერსიტეტის“ რეაბილიტაცია</t>
  </si>
  <si>
    <t>შემოქმედებითი კავშირები</t>
  </si>
  <si>
    <t>აჭარის მხატვართა კავშირი</t>
  </si>
  <si>
    <t>აჭარის ავტონომიური რესპუბლიკის ჯანმრთელობისა და სოციალური დაცვის სამინისტრო</t>
  </si>
  <si>
    <t>აჭარის ავტონომიური რესპუბლიკის ჯანმრთელობისა და სოციალური დაცვის სამინისტროს ადმინისტრაცია</t>
  </si>
  <si>
    <t>სსიპ „საზოგადოებრივი ჯანდაცვის ცენტრი“</t>
  </si>
  <si>
    <t>სსიპ „საზოგადოებრივი ჯანდაცვის ცენტრის“ ადმინისტრაცია</t>
  </si>
  <si>
    <t>სსიპ „საზოგადოებრივი ჯანდაცვის ცენტრის“ პროგრამები</t>
  </si>
  <si>
    <t>ეპიდზედამხედველობის განხორციელებისა და ეპიდსიტუაციიის მართვის პროგრამა</t>
  </si>
  <si>
    <t>ცხოვრების ჯანსაღი წესის დამკვიდრების პროგრამა</t>
  </si>
  <si>
    <t>მოსახლეობის ავადობის აქტიური გამოვლენის პროგრამა</t>
  </si>
  <si>
    <t xml:space="preserve">ჯანმრთელობის დაცვის, ექიმ-სპეციალისტთა გადამზადების და სამედიცინო-პროფილაქტიკური პროგრამები </t>
  </si>
  <si>
    <t>ამბულატორიული დახმარების პროგრამა</t>
  </si>
  <si>
    <t>სტაციონარული დახმარების პროგრამა</t>
  </si>
  <si>
    <t>რესურსტევადი მაღალტექნოლოგიური (გულის ქირურგიის) სამედიცინო მომსახურების კომპონენტი</t>
  </si>
  <si>
    <t>ინკურაბელურ პაციენტთა პალიატიური დახმარების კომპონენტი</t>
  </si>
  <si>
    <t>დამატებითი სამედიცინო მომსახურების კომპონენტი</t>
  </si>
  <si>
    <t>ონკოლოგიურ დაავადებათა მკურნალობის კომპონენტი</t>
  </si>
  <si>
    <t>გეგმიური ჰოსპიტალური მომსახურების კომპონენტი</t>
  </si>
  <si>
    <t>სამედიცინო-პროფილაქტიკური პროგრამა</t>
  </si>
  <si>
    <t>სოფლის მოსახლეობის ექიმამდელი სამედცინო დახმარების კომპონენტი</t>
  </si>
  <si>
    <t>ექიმ-სპეციალისტთა გადამზადების პროგრამა</t>
  </si>
  <si>
    <t>დასაქმებული სამედიცინო პერსონალის უწყვეტი პროფესიული  განათლების ხელშეწყობის კომპონენტი</t>
  </si>
  <si>
    <t>სოციალური დაცვის პროგრამები</t>
  </si>
  <si>
    <t>სოციალური დახმარების პროგრამა</t>
  </si>
  <si>
    <t>100 წელს გადაცილებულ მოქალაქეებზე ერთჯერადი დახმარების კომპონენტი</t>
  </si>
  <si>
    <t>თემის სამედიცინო პუნქტების ექიმამდელი სამედიცინო დახმარების განვითარების ხელშეწყობის მიზნობრივი კომპონენტი</t>
  </si>
  <si>
    <t>სამედიცინო დაწესებულებების სამედიცინო ავტოტრანსპორტის შეძენის კომპონენტი</t>
  </si>
  <si>
    <t>სხვადსხვა სოციალური დახმარებები</t>
  </si>
  <si>
    <t>აჭარის ავტონომიური რესპუბლიკის სოფლის მეურნეობის სამინისტრო</t>
  </si>
  <si>
    <t>სურსათის უვნებლობის, ვეტერინარიისა და მცენარეთა დაცვის სამსახური</t>
  </si>
  <si>
    <t>სსიპ „სოფლის მეურნეობის სამინისტროს ლაბორატორია“</t>
  </si>
  <si>
    <t>სოფლის მეურნეობის სამინისტროს მიზნობრივი პროგრამები</t>
  </si>
  <si>
    <t>ამერიკული თეთრი პეპელას საწინააღმდეგო ღონისძიება</t>
  </si>
  <si>
    <t>ფერმერთა სწავლება-კონსულტირება (ტრეინინგები) და მათი კვალიფიკაციის ამაღლება</t>
  </si>
  <si>
    <t>ცხოველებისა და ადამიანის საერთო სნეულებების საწინააღმდეგო პროფილაქტიკური ღონისძიებები (აცრები)</t>
  </si>
  <si>
    <t>სასურსათო პროდუქციისა და სასმელი წყლის ხარისხის კონტროლის მიზნით ლაბორატორიული კვლევა</t>
  </si>
  <si>
    <t>სსიპ „აჭარის ხალხური ცეკვის სახელმწიფო ანსამბლი ხორუმი“</t>
  </si>
  <si>
    <t>სასოფლო-სამეურნეო ტექნიკის ამხანაგობების განვითარების ხელშეწყობა</t>
  </si>
  <si>
    <t>ციტრუსის მოსავლის აღების ხელშეწყობის ღონისძიება</t>
  </si>
  <si>
    <t>სსიპ „შოთა რუსთაველის სახელმწიფო უნივერსიტეტი“</t>
  </si>
  <si>
    <t>სსიპ „წყალზე სამაშველო სამსახური“</t>
  </si>
  <si>
    <t>სსიპ „კურორტი ბეშუმი“</t>
  </si>
  <si>
    <t>სსიპ „ნიკო ბერძენიშვილის ინსტიტუტი“</t>
  </si>
  <si>
    <t>სსიპ „ბათუმის ხელოვნების სასწავლო უნივერსიტეტი“</t>
  </si>
  <si>
    <t>სსიპ „ბათუმის ბულვარი“</t>
  </si>
  <si>
    <t>სხვა უწყებები</t>
  </si>
  <si>
    <t>აჭარის ავტონომიური რესპუბლიკის რესპუბლიკური ბიუჯეტის ასიგნებები</t>
  </si>
  <si>
    <t>აჭარის ავტონომიური რესპუბლიკის რესპუბლიკური ბიუჯეტის ასიგნებები გრანტების ჩათვლით</t>
  </si>
  <si>
    <t>სსიპ „აჭარის კულტურული მემკვიდრეობის დაცვის სააგენტო“</t>
  </si>
  <si>
    <t xml:space="preserve">    განისაზღვროს აჭარის ავტონომიური რესპუბლიკის  ადგილობრივი მნიშვნელობის საავტომობილო გზებისა და სამელიორაციო სისტემების მართვის დეპარტამენტის, ადგილობრივი მნიშვნელობის საავტო</t>
  </si>
  <si>
    <t>თავი VII</t>
  </si>
  <si>
    <t>სპორტისა და ახალგაზრდულ საქმეთა დეპარტამენტი</t>
  </si>
  <si>
    <t>ღონისძიებები ახალგაზრდულ საქმეთა და სპორტის სფეროში</t>
  </si>
  <si>
    <t>11305</t>
  </si>
  <si>
    <t>11306</t>
  </si>
  <si>
    <t>t</t>
  </si>
  <si>
    <t>q</t>
  </si>
  <si>
    <t>1053</t>
  </si>
  <si>
    <t>1055</t>
  </si>
  <si>
    <t>10552</t>
  </si>
  <si>
    <t>1056</t>
  </si>
  <si>
    <t>განათლების, კულტურისა და სპორტის სამინისტროს საქვეუწყებო დაწესებულებები</t>
  </si>
  <si>
    <t>საქართველოს მწერალთა შემოქმედებითი კავშირის აჭარის ორგანიზაცია</t>
  </si>
  <si>
    <t>შემოქმედებითი კავშირის “საქართველოს თეატრლური საზოგადოება“ აჭარის განყოფილება</t>
  </si>
  <si>
    <t>სსიპ „აჭარის სატყეო სააგენტო“</t>
  </si>
  <si>
    <t>ღონისძიებები განათლებისა და კულტურის სფეროში</t>
  </si>
  <si>
    <t>აჭარის ავტონომიური რესპუბლიკის განათლების, კულტურისა და სპორტის სამინისტროს ადმინისტრაცია</t>
  </si>
  <si>
    <t xml:space="preserve">აჭარის ავტონომიური რესპუბლიკის განათლების, კულტურისა და სპორტის სამინისტრო </t>
  </si>
  <si>
    <t>11307</t>
  </si>
  <si>
    <t>g</t>
  </si>
  <si>
    <t>10444</t>
  </si>
  <si>
    <t>11308</t>
  </si>
  <si>
    <t>I</t>
  </si>
  <si>
    <t>II</t>
  </si>
  <si>
    <t>10445</t>
  </si>
  <si>
    <t>2011 წლის გეგმა</t>
  </si>
  <si>
    <t>მექანიზაციის ტექნიკური საშუალებებით ფერმერთა უზრუნველყოფის ხელშეწყობა</t>
  </si>
  <si>
    <t xml:space="preserve">  მუხლი 12. აჭარის ავტონომიური რესპუბლიკის რესპუბლიკური ბიუჯეტის  ასიგნებები </t>
  </si>
  <si>
    <t>ტურიზმისა და კურორტების დეპარტამენტის ადმინისტრაცია</t>
  </si>
  <si>
    <t>თავი V</t>
  </si>
  <si>
    <t>(ათასი ლარი)</t>
  </si>
  <si>
    <t>აჭარის ავტონომიური რესპუბლიკის რესპუბლიკური ბიუჯეტის  ასიგნებები</t>
  </si>
  <si>
    <t>კოდი</t>
  </si>
  <si>
    <t>დასახელება</t>
  </si>
  <si>
    <t>მომუშავეთა რიცხოვნება</t>
  </si>
  <si>
    <t>ხარჯები</t>
  </si>
  <si>
    <t>შრომის ანაზღაურება</t>
  </si>
  <si>
    <t>საქონელი და მომსახურება</t>
  </si>
  <si>
    <t>გრანტები</t>
  </si>
  <si>
    <t>სოციალური უზრუნველყოფა</t>
  </si>
  <si>
    <t>სხვა ხარჯები</t>
  </si>
  <si>
    <t>არაფინანსური აქტივების ზრდა</t>
  </si>
  <si>
    <t>ვალდებულებების კლება</t>
  </si>
  <si>
    <t>პროცენტი</t>
  </si>
  <si>
    <t>სუბსიდიები</t>
  </si>
  <si>
    <t>მარეგულირებელი ნორმები</t>
  </si>
  <si>
    <t>დასკვნითი დებულებანი</t>
  </si>
  <si>
    <t xml:space="preserve">  აჭარის ავტონომიური რესპუბლიკის
  მთავრობის თავმჯდომარე                                        ლევან ვარშალომიძე</t>
  </si>
  <si>
    <t>აჭარის ავტონომიური რესპუბლიკის უმაღლესი საბჭო</t>
  </si>
  <si>
    <t>აჭარის ავტონომიური რესპუბლიკის საარჩევნო ადმინისტრაცია</t>
  </si>
  <si>
    <t>აჭარის ავტონომიური რესპუბლიკის უმაღლესი საარჩევნო კომისია</t>
  </si>
  <si>
    <t>არჩევნების ღონისძიებების დაფინანსება</t>
  </si>
  <si>
    <t>აჭარის ავტონომიური რესპუბლიკის მთავრობა</t>
  </si>
  <si>
    <t>აჭარის ავტონომიური რესპუბლიკის მთავრობის აპარატი</t>
  </si>
  <si>
    <t>საწევროები საერთაშორისო ორგანიზაციებში</t>
  </si>
  <si>
    <t>მოსახლეობისათვის განსაკუთრებულ შემთხვევებში სამედიცინო დახმარების კომპონენეტი</t>
  </si>
  <si>
    <t>აჭარის ავტონომიური რესპუბლიკის გარემოს დაცვისა და ბუნებრივი რესურსების სამმართველო</t>
  </si>
  <si>
    <t>გარემოს დაცვისა და ბუნებრივი რესურსების სამმართველო</t>
  </si>
  <si>
    <t>სატყეო რესურსების მართვა</t>
  </si>
  <si>
    <t>2010 წლის ფაქტი</t>
  </si>
  <si>
    <t xml:space="preserve">   1. ეს კანონი ამოქმედდეს 2012 წლის 1 იანვრიდან</t>
  </si>
  <si>
    <t>სარფი-ჩოლოქის მონაკვეთის სანაპირო ზოლის აგეგმვითი სამუშაოები (ბათიმეტრია)</t>
  </si>
  <si>
    <t>ა(ა)იპ „მარკეტინგული კომუნიკაციებისა და სატელევიზიო-სარეკლამო სააგენტო“</t>
  </si>
  <si>
    <t>დონორების მიერ დაფინანსებული პროექტები</t>
  </si>
  <si>
    <t>აჭარის ავტონომიური რესპუბლიკის სივრცითი მოწყობის სქემის შემუშავება</t>
  </si>
  <si>
    <t>სახელმწიფოს წილობრივი მონაწილეობით დაფუძნებული კერძო სამართლის იურიდიული პირების საწესდებო კაპიტალის ზრდა</t>
  </si>
  <si>
    <t>წინა წლებში წარმოქმნილი დავალიანებების დაფარვისა და სასამართლო გადაწყვეტილებების აღსრულების ფონდი</t>
  </si>
  <si>
    <t>ა(ა)იპ „ქ. ბათუმის მოსწავლე ახალგაზრდობის სასახლე“</t>
  </si>
  <si>
    <t>მუზეუმების მშენებლობა-რეაბილიტაცია</t>
  </si>
  <si>
    <t>ვასწავლოთ მომავალი წარმატებისათვის</t>
  </si>
  <si>
    <t>მოსახლეობის ავადობის აქტიური გამოვლენის პროგრამა სამიზნე ჯგუფში (ჯანსაღი სკოლა)</t>
  </si>
  <si>
    <t>ამბულატორიულ-ტრავმატოლოგიური დახმარების კომპონენტი</t>
  </si>
  <si>
    <t>ბავშვთა ფსიქოსომატური აბილიტაციის (რეაბილიტაციის) კომპონენტი</t>
  </si>
  <si>
    <t>ერთჯერადი სოციალური დახმარება</t>
  </si>
  <si>
    <t>სსიპ „აჭარის საგანგებო და გადაუდებელი სიტუაციების მართვის სააგენტო“</t>
  </si>
  <si>
    <t>სსიპ „მაშველთა გადამზადების ცენტრი“</t>
  </si>
  <si>
    <t>ა(ა)იპ „ბათუმის ტურისტული სააგენტო“</t>
  </si>
  <si>
    <t>აჭარის სანაპირო ზოლის დროებითი ნაპირსამაგრი ღონისძიება</t>
  </si>
  <si>
    <t xml:space="preserve">ა(ა)იპ „მელიტონ ბალანჩივაძის სახელობის ხელოვნების სკოლა“ </t>
  </si>
  <si>
    <t>აჭარაში დაცული კულტურული მემკვიდრეობის უძრავი ძეგლების რეაბილიტაციისა და კონსერვაციის პროგრამა</t>
  </si>
  <si>
    <t>შ.პ.ს. „ჰიგიენა 2009“</t>
  </si>
  <si>
    <t>შ.პ.ს. „ქობულეთის რაიონული საავადმყოფო“</t>
  </si>
  <si>
    <t>სსიპ „ქ. ბათუმის #6 საჯარო სკოლის“ გაძლიერებული ფიზიკა-მათემატიკისა და ინკლუზიური ჯგუფის სუბსიდია</t>
  </si>
  <si>
    <t>სსიპ „ქ. ბათუმის # 4 საჯარო სკოლის“ უცხო ენის გაძლიერებული სწავლების  სუბსიდია</t>
  </si>
  <si>
    <t>ა(ა)იპ „ქ. ბათუმის ნიკოლოზ კანდელაკის სახელობის სამხატვრო სკოლა“</t>
  </si>
  <si>
    <t>სსიპ „აჭარის სახელმწიფო ვოკალური ანსამბლი ბათუმი“</t>
  </si>
  <si>
    <t>ეპიდზედამხედველობის განხორციელებისა, ეპიდსიტუაციიის მართვის და ცხოვრების ჯანსაღი წესის ხელშეწყობის პროგრამა</t>
  </si>
  <si>
    <t>სსიპ „აჭარის ავტონომიური რესპუბლიკის დასაქმების სააგენტო“</t>
  </si>
  <si>
    <t>თემის სამედიცინო პუნქტებში დასაქმებული სამედიცინო პერსონალის გადამზადების კომპონენტი</t>
  </si>
  <si>
    <t>ფერმერთა უზრუნველყოფა თანამედროვე ტიპის ხილის საშრობი დანადგარებით</t>
  </si>
  <si>
    <t>ა(ა)იპ „აგროსერვისცენტრი“</t>
  </si>
  <si>
    <t xml:space="preserve">შ.პ.ს. გაზეთი „აჭარა“ და „ადჟარია“ </t>
  </si>
  <si>
    <t>სსიპ „სასწავლო უნივერსიტეტი ბათუმის სახელმწიფო საზღვაო აკადემია“</t>
  </si>
  <si>
    <t>უცხოეთში სტაჟირების მიზნობრივი პროგრამა</t>
  </si>
  <si>
    <t xml:space="preserve"> 2012 წლის განმავლობაში აჭარის ავტონომიური რესპუბლიკის რესპუბლიკური ბიუჯეტის დაფინანსებაზე მყოფი დაწესებულებებისა და ორგანიზაციების მუშაკებზე პრემიებისა და საქართველოს კანონმდებლობით გათვალისწინებული დახმარებების გაცემა განხორციელდეს დამტკიცებული ასიგნებების ფარგლებში. </t>
  </si>
  <si>
    <t xml:space="preserve"> წინა წლებში წარმოქმნილი ფაქტობრივი დავალიანების დასაფარავად შესაძლებელია გამოყენებულ იქნეს 2012 წელს საბიუჯეტო ორგანიზაციებისა და დაწესებულებებისათვის ხარჯების ეკონომიკური კლასიფიკაციის შესაბამისი მუხლის მიხედვით დამტკიცებული სახსრები იმ პირობით, რომ არ იქნება დაშვებული ამ მუხლის მიხედვით ახალი დავალიანების დაგროვება, რაზეც მთელი პასუხისმგებლობა ეკისრება შესაბამის საბიუჯეტო ორგანიზაციასა და დაწესებულებას.</t>
  </si>
  <si>
    <t xml:space="preserve">  ნება დაერთოს აჭარის ავტონომიური რესპუბლიკის ფინანასთა და ეკონომიკის მინისტრს „აჭარის ავტონომიური რესპუბლიკის რესპუბლიკური ბიუჯეტით გამოყოფილი ასიგნებების საბიუჯეტო კლასიფიკაციის მუხლებსა და კოდებს შორის თანხების გადანაწილების წესის დამტკიცების შესახებ“ აჭარის ავტონომიური რესპუბლიკის მთავრობის 2010 წლის 20 აპრილის #16 დადგენილების შესაბამისად, ცალკეული საბიუჯეტო ორგანიზაციებისათვის ბიუჯეტით დამტკიცებულ წლიურ ასიგნებებში მოახდინოს ასიგნების ნაწილობრივი გადანაწილება ეკონომიკური კლასიფიკაციის მუხლებს შორის, წლიური საერთო მოცულობის 5 პროცენტის ფარგლებში.".</t>
  </si>
  <si>
    <t xml:space="preserve">    1. აჭარის ავტონომიური რესპუბლიკის 2012 წლის რესპუბლიკურ ბიუჯეტში გათვალისწინებული მიზნობრივი პროგრამების დამტკიცება და მათზე კონტროლი ხორციელდება აჭარის ავტონომიური რესპუბლიკის მთავრობის შესაბამისი აქტით.</t>
  </si>
  <si>
    <t xml:space="preserve">   2. ჯანმრთელობის დაცვის პროგრამებით გათვალისწინებული სამედიცინო მომსახურება ხორციელდება „სახელმწიფო შესყიდვების შესახებ“ საქართველოს კანონით ან ვაუჩერის საშუალებით. ვაუჩერის პირობებს განსაზღვრავს აჭარის ავტონომიური რესპუბლიკის ჯანმრთელობისა და სოციალური დაცვის სამინისტრო“.</t>
  </si>
  <si>
    <t xml:space="preserve">   აჭარის ავტონომიური რესპუბლიკის სამინისტროებისა და უწყებების მიერ დაფუძნებული საჯარო სამართლის იურიდიული პირებისა და არასამეწარმეო (არაკომერციული) იურიდიული პირების  2012 წლის ფინანსური გეგმის დამტკიცება განხორციელდეს აჭარის ავტონომიური რესპუბლიკის ფინანსთა და ეკონომიკის სამინისტროსთან შეთანხმებით.</t>
  </si>
  <si>
    <t xml:space="preserve">  2. ამ კანონის ამოქმედებისთანავე ძალადაკარგულად ჩაითვალოს აჭარის ავტონომიური რესპუბლიკის კანონი „აჭარის ავტონომიური რესპუბლიკის 2011 წლის რესპუბლიკური ბიუჯეტის შესახებ“. (სსმ, 72, 22/12/2010)</t>
  </si>
  <si>
    <t>სამედიცინო დაწესებულებების სამედიცინო ინვენტარით აღჭურვის კომპონენტი</t>
  </si>
  <si>
    <t>ა(ა)იპ „ქ. ბათუმის ზაქარია ფალიაშვილის სახელობის სამუსიკო სკოლა-თერთმეტწლედი“</t>
  </si>
  <si>
    <t>ა(ა)იპ „ქ. ბათუმის რევაზ ლაღიძის სახელობის სამუსიკო სკოლა-ცხრაწლედი“</t>
  </si>
  <si>
    <t>ა(ა)იპ „ქ. ბათუმის კომპლექსური სასპორტო სკოლა“</t>
  </si>
  <si>
    <t>ა(ა)იპ „ქ. ბათუმის ვახტანგ ჭაბუკიანის სახელობის კლასიკური ბალეტის სკოლა-რვაწლედი“</t>
  </si>
  <si>
    <t xml:space="preserve">  განისაზღვროს აჭარის ავტონომიური რესპუბლიკის 2012 წლის რესპუბლიკური ბიუჯეტის  ასიგნებები საბიუჯეტო კლასიფიკაციის მიხედვით 114942.5 ათასი ლარის ოდენობით თანდართული რედაქციით:</t>
  </si>
  <si>
    <t xml:space="preserve">  განისაზღვროს  საერთაშორისო ორგანიზაციებში საწევროები 21.0 ათასი ლარის ოდენობით, საწევროების გადახდა ხორციელდება აჭარის ავტონომიური რესპუბლიკის მთავრობის აპარატის  მეშვეობით.</t>
  </si>
  <si>
    <t xml:space="preserve">  განისაზღვროს შავი ზღვის სანაპირო ზოლის აჭარის მონაკვეთის დროებითი ნაპირსამაგრი ღონისძიებისათვის საჭირო საბიუჯეტო ასიგნება  1300.0 ათასი ლარის ოდენობით, ღონისძიებას ამტკიცებს აჭარის ავტონომიური რესპუბლიკის მთავრობა.</t>
  </si>
  <si>
    <t xml:space="preserve">  განისაზღვროს აჭარის ავტონომიური რესპუბლიკის  ტელევიზიისა და რადიო-მაუწყებლობის  დეპარტამენტის, ტელევიზიის საინფორმაციო-სამაუწყებლო ღონისძიებები 5487.6 ათასი ლარის ოდენობით, ღონისძიებათა ჩამონათვალს ამტკიცებს აჭარის ავტონომიური რესპუბლიკის მთავრობა.</t>
  </si>
  <si>
    <t>მობილო გზების, სამელიორაციო და ჰიდროტექნიკური ნაგებობების მოვლა-შენახვის ღონისძიებები  10031.5 ათასი ლარის ოდენობით, ღონისძიებათა ჩამონათვალს ამტკიცებს აჭარის ავტონომიური რესპუბლიკის მთავრობა.</t>
  </si>
  <si>
    <t xml:space="preserve">    განისაზღვროს  აჭარის ავტონომიური რესპუბლიკის მთავრობის სარეზერვო ფონდი 1500.0 ათასი ლარის ოდენობით, რომელსაც განკარგავს აჭარის ავტონომიური რესპუბლიკის მთავრობის თავმჯდომარე.</t>
  </si>
  <si>
    <t xml:space="preserve">    განისაზღვროს  აჭარის ავტონომიური რესპუბლიკის რესპუბლიკური ბიუჯეტის სესხების მომსახურებისა და ვალდებულებების საბიუჯეტო ასიგნება 495.6 ათასი ლარის ოდენობით. აღნიშნული ასიგნების ფარგლებში ანგარიშსწორებას ახორციელებს აჭარის ავტონომიური რესპუბლიკის ფინანსთა და ეკონომიკის სამინისტრო.</t>
  </si>
  <si>
    <t xml:space="preserve">  განისაზღვროს  აჭარის ავტონომიური რესპუბლიკის  ტერიტორიაზე არსებული თვითმმართველი ერთეულების ბიუჯეტებზე გადასაცემი ფინანსური დახმარება 14846.2 ათასი ლარის ოდენობით, თვითმართველი ერთეულების ბიუჯეტებთან ანგარიშსწორებას, მათზე გადასაცემი გრანტის ფარგლებში ახორციელებს აჭარის ავტონომიური რესპუბლიკის ფინანსთა და ეკონომიკის სამინისტრო.</t>
  </si>
  <si>
    <t xml:space="preserve">  განისაზღვროს  აჭარის ავტონომიური რესპუბლიკის  განათლების, კულტურის და სპორტის სამინისტროს ღონისძიებები - განათლებისა და კულტურის სფეროში 700.0 ათასი ლარის ოდენობით. ღონისძიებათა ჩამონათვალსა და კალენდარულ გეგმას ამტკიცებს აჭარის ავტონომიური რესპუბლიკის მთავრობა.</t>
  </si>
  <si>
    <t xml:space="preserve">  განისაზღვროს  აჭარის ავტონომიური რესპუბლიკის  სპორტისა და ახალგაზრდულ საქმეთა დეპარტამენტის ღონისძიებები  1018.0 ათასი ლარის ოდენობით. ღონისძიებათა ჩამონათვალსა და კალენდარულ გეგმას ამტკიცებს აჭარის ავტონომიური რესპუბლიკის მთავრობა.</t>
  </si>
  <si>
    <t xml:space="preserve">  „სპორტული ინვენტარის შეძენის მიზნობრივი პროგრამის“ განამხორციელებელია აჭარის ავტონომიური რესპუბლიკის  სპორტისა და ახალგაზრდულ საქმეთა დეპარტამენტი.</t>
  </si>
  <si>
    <t xml:space="preserve"> განისაზღვროს  სსიპ საზოგადოებრივი ჯანდაცვის სამმართველოს პროგრამები  217.7 ათასი ლარის ოდენობით, რომელიც მტკიცდება მოქმედი კანონმდებლობის შესაბამისად.</t>
  </si>
  <si>
    <t xml:space="preserve">   მუხლი 21. საწევროები საერთაშორისო ორგანიზაციებში  </t>
  </si>
  <si>
    <t xml:space="preserve">   მუხლი 22. ნაპირსამაგრი ღონისძიება</t>
  </si>
  <si>
    <t xml:space="preserve">   მუხლი 23. ტელევიზიის საინფორმაციო-სამაუწყებლო ღონისძიებები</t>
  </si>
  <si>
    <t xml:space="preserve">   მუხლი 24. ადგილობრივი მნიშვნელობის საავტომობილო გზების, სამელიორაციო და ჰიდროტექნიკური ნაგებობების მოვლა-შენახვის ღონისძიებები </t>
  </si>
  <si>
    <t xml:space="preserve">   მუხლი 25. სარეზერვო ფონდი</t>
  </si>
  <si>
    <t xml:space="preserve">   მუხლი 26. სესხებისა და ვალდებულებების მომსახურება</t>
  </si>
  <si>
    <t xml:space="preserve">   მუხლი 27. საინვესტიციო პროექტების თანადაფინანსება</t>
  </si>
  <si>
    <t xml:space="preserve">   მუხლი 28. გრანტები</t>
  </si>
  <si>
    <t xml:space="preserve">   მუხლი 29. განათლებისა და კულტურის ღონისძიებები</t>
  </si>
  <si>
    <t xml:space="preserve">   მუხლი 30. ახალგაზრდულ საქმეთა და სპორტის სფეროს ღონისძიებები</t>
  </si>
  <si>
    <t xml:space="preserve">   მუხლი 31. საზოგადოებრივი ჯანდაცვა</t>
  </si>
  <si>
    <t xml:space="preserve">   მუხლი 32. პრემიები და საქართველოს კანონმდებლობით გათვალისწინებული დახმარებები</t>
  </si>
  <si>
    <t xml:space="preserve">   მუხლი 33. დავალიანებების დაფარვა</t>
  </si>
  <si>
    <t xml:space="preserve">   მუხლი 34. მიზნობრივი პროგრამები</t>
  </si>
  <si>
    <t xml:space="preserve">   მუხლი 35. სამართლის იურიდიული პირებისა და არასამეწარმეო (არაკომერციული) იურიდიული პირების ფინანსური გეგმის მართვა</t>
  </si>
  <si>
    <t xml:space="preserve">   მუხლი 36. ასიგნებების გადანაწილება</t>
  </si>
  <si>
    <t>თავი VIII</t>
  </si>
  <si>
    <t xml:space="preserve">   მუხლი 37. კანონის ამოქმედება</t>
  </si>
  <si>
    <t>მათ შორის გრანტები</t>
  </si>
  <si>
    <t>2012 წლის პროექტი</t>
  </si>
  <si>
    <t>აჭარის ავტონომიური რესპუბლიკის
კანონი
აჭარის ავტონომიური რესპუბლიკის 2012 წლის რესპუბლიკური
ბიუჯეტის შესახებ</t>
  </si>
  <si>
    <t xml:space="preserve">   muxli 1. `aWaris avtonomiuri respublikis 2010 wlis respublikuri biujetis Sesaxeb~ aWaris avtonomiuri respublikis kanonSi (gazeTi ”aWara”, 19-21 dekemberi 2009 weli, # 145 (23.210) gv.7-11) Setanil iqnes cvlilebebi da I-V Tavi Camoyalibdes TandarTuli redaqciiT:</t>
  </si>
  <si>
    <t>თავი I</t>
  </si>
  <si>
    <t>აჭარის ავტონომიური რესპუბლიკის რესპუბლიკური ბიუჯეტის მაჩვენებლები</t>
  </si>
  <si>
    <t xml:space="preserve">   მუხლი 1. აჭარის ავტონომიური რესპუბლიკის რესპუბლიკური ბიუჯეტის ბალანსი</t>
  </si>
  <si>
    <t xml:space="preserve"> 1. განისაზღვროს აჭარის ავტონომიური რესპუბლიკის რესპუბლიკური ბიუჯეტის ბალანსი თანდართული რედაქციით:</t>
  </si>
  <si>
    <t>შემოსავლები</t>
  </si>
  <si>
    <t>გადასახადები</t>
  </si>
  <si>
    <t>სხვა შემოსავლები</t>
  </si>
  <si>
    <t>xarjebi</t>
  </si>
  <si>
    <t>გრანტები (გაცემული)</t>
  </si>
  <si>
    <t>საოპერაციო სალდო</t>
  </si>
  <si>
    <t>არაფინანსური აქტივების ცვლილება</t>
  </si>
  <si>
    <t>ზრდა (შეძენა)</t>
  </si>
  <si>
    <t>კლება (გაყიდვა)</t>
  </si>
  <si>
    <t>მთლიანი სალდო</t>
  </si>
  <si>
    <t>ფინანსური აქტივების ცვლილება</t>
  </si>
  <si>
    <t>ზრდა</t>
  </si>
  <si>
    <t>ვალუტა, დეპოზიტები</t>
  </si>
  <si>
    <t>სესხები</t>
  </si>
  <si>
    <t>კლება</t>
  </si>
  <si>
    <t>ვალდებულებების ცვლილება</t>
  </si>
  <si>
    <t>ბალანსი</t>
  </si>
  <si>
    <t xml:space="preserve"> 2. განისაზღვროს აჭარის ავტონომიური რესპუბლიკის რესპუბლიკური ბიუჯეტის შემოსულობები, გადასახდელები და ნაშთის ცვლილება თანდართული რედაქციით:</t>
  </si>
  <si>
    <t>შემოსულობები</t>
  </si>
  <si>
    <t>არაფინანსური აქტივების კლება</t>
  </si>
  <si>
    <t>ფინანსური აქტივების კლება (ნაშთის გამოკლებით)</t>
  </si>
  <si>
    <t>ვალდებულებების ზრდა</t>
  </si>
  <si>
    <t>გადასახდელები</t>
  </si>
  <si>
    <t>ფინანსური აქტივების ზრდა (ნაშთის გამოკლებით)</t>
  </si>
  <si>
    <t>ნაშთის ცვლილება</t>
  </si>
  <si>
    <t>თავი II</t>
  </si>
  <si>
    <t>აჭარის ავტონომიური რესპუბლიკის რესპუბლიკური ბიუჯეტის შემოსავლები</t>
  </si>
  <si>
    <t xml:space="preserve">  მუხლი 2. აჭარის ავტონომიური რესპუბლიკის რესპუბლიკური ბიუჯეტის შემოსავლები</t>
  </si>
  <si>
    <t>2013 wlis gegma</t>
  </si>
  <si>
    <t>2014 wlis gegma</t>
  </si>
  <si>
    <t>2015 wlis gegma</t>
  </si>
  <si>
    <t xml:space="preserve">  მუხლი 3. აჭარის ავტონომიური რესპუბლიკის რესპუბლიკური ბიუჯეტის გადასახადები</t>
  </si>
  <si>
    <t>გადასახადები შემოსავალზე, მოგებაზე და კაპიტალის ღირებულების ნაზრდზე</t>
  </si>
  <si>
    <t>ფიზიკური პირებიდან</t>
  </si>
  <si>
    <t>საშემოსავლო გადასახადი</t>
  </si>
  <si>
    <t xml:space="preserve">  მუხლი 4. აჭარის ავტონომიური რესპუბლიკის რესპუბლიკური ბიუჯეტის გრანტები</t>
  </si>
  <si>
    <t>უცხო სახელმწიფოთა მთავრობებიდან მიღებული გრანტები</t>
  </si>
  <si>
    <t>მიმდინარე დანიშნულების გრანტები</t>
  </si>
  <si>
    <t>ნიდერლანდის სამეფოს საგარეო საქმეთა სამინისტრო-აჭარის ავტონომიური რესპუბლიკის სივრცითი მოწყობის სქემის შემუშავება</t>
  </si>
  <si>
    <t>სახელმწიფო მმართველობის სხვადასხვა დონის ორგანიზაციებიდან მიღებული გრანტები</t>
  </si>
  <si>
    <t>მიმდინარე დანიშნულები გრანტები</t>
  </si>
  <si>
    <t xml:space="preserve">  მუხლი 5. აჭარის ავტონომიური რესპუბლიკის რესპუბლიკური ბიუჯეტის სხვა შემოსავლები</t>
  </si>
  <si>
    <r>
      <t>სხვა</t>
    </r>
    <r>
      <rPr>
        <b/>
        <sz val="12"/>
        <rFont val="Times New Roman"/>
        <family val="1"/>
      </rPr>
      <t xml:space="preserve"> </t>
    </r>
    <r>
      <rPr>
        <b/>
        <sz val="12"/>
        <rFont val="Sylfaen"/>
        <family val="1"/>
      </rPr>
      <t>შემოსავლები</t>
    </r>
  </si>
  <si>
    <r>
      <t>შემოსავლები</t>
    </r>
    <r>
      <rPr>
        <sz val="11"/>
        <rFont val="Times New Roman"/>
        <family val="1"/>
      </rPr>
      <t xml:space="preserve"> </t>
    </r>
    <r>
      <rPr>
        <sz val="11"/>
        <rFont val="Sylfaen"/>
        <family val="1"/>
      </rPr>
      <t>საკუთრებიდან</t>
    </r>
  </si>
  <si>
    <t>პროცენტები</t>
  </si>
  <si>
    <r>
      <t>დეპოზიტებზე</t>
    </r>
    <r>
      <rPr>
        <sz val="10"/>
        <rFont val="Times New Roman"/>
        <family val="1"/>
      </rPr>
      <t xml:space="preserve"> </t>
    </r>
    <r>
      <rPr>
        <sz val="10"/>
        <rFont val="Sylfaen"/>
        <family val="1"/>
      </rPr>
      <t>და</t>
    </r>
    <r>
      <rPr>
        <sz val="10"/>
        <rFont val="Times New Roman"/>
        <family val="1"/>
      </rPr>
      <t xml:space="preserve"> </t>
    </r>
    <r>
      <rPr>
        <sz val="10"/>
        <rFont val="Sylfaen"/>
        <family val="1"/>
      </rPr>
      <t>ანგარიშებზე</t>
    </r>
    <r>
      <rPr>
        <sz val="10"/>
        <rFont val="Times New Roman"/>
        <family val="1"/>
      </rPr>
      <t xml:space="preserve"> </t>
    </r>
    <r>
      <rPr>
        <sz val="10"/>
        <rFont val="Sylfaen"/>
        <family val="1"/>
      </rPr>
      <t>დარიცხული</t>
    </r>
    <r>
      <rPr>
        <sz val="10"/>
        <rFont val="Times New Roman"/>
        <family val="1"/>
      </rPr>
      <t xml:space="preserve"> </t>
    </r>
    <r>
      <rPr>
        <sz val="10"/>
        <rFont val="Sylfaen"/>
        <family val="1"/>
      </rPr>
      <t>პროცენტები</t>
    </r>
  </si>
  <si>
    <t>დივიდენდები</t>
  </si>
  <si>
    <r>
      <t>სახელმწიფოს</t>
    </r>
    <r>
      <rPr>
        <sz val="10"/>
        <rFont val="Times New Roman"/>
        <family val="1"/>
      </rPr>
      <t xml:space="preserve"> </t>
    </r>
    <r>
      <rPr>
        <sz val="10"/>
        <rFont val="Sylfaen"/>
        <family val="1"/>
      </rPr>
      <t>წილობრივი</t>
    </r>
    <r>
      <rPr>
        <sz val="10"/>
        <rFont val="Times New Roman"/>
        <family val="1"/>
      </rPr>
      <t xml:space="preserve"> </t>
    </r>
    <r>
      <rPr>
        <sz val="10"/>
        <rFont val="Sylfaen"/>
        <family val="1"/>
      </rPr>
      <t>მონაწილეობით</t>
    </r>
    <r>
      <rPr>
        <sz val="10"/>
        <rFont val="Times New Roman"/>
        <family val="1"/>
      </rPr>
      <t xml:space="preserve"> </t>
    </r>
    <r>
      <rPr>
        <sz val="10"/>
        <rFont val="Sylfaen"/>
        <family val="1"/>
      </rPr>
      <t>მოქმედი</t>
    </r>
    <r>
      <rPr>
        <sz val="10"/>
        <rFont val="Times New Roman"/>
        <family val="1"/>
      </rPr>
      <t xml:space="preserve"> </t>
    </r>
    <r>
      <rPr>
        <sz val="10"/>
        <rFont val="Sylfaen"/>
        <family val="1"/>
      </rPr>
      <t>საწარმოების</t>
    </r>
    <r>
      <rPr>
        <sz val="10"/>
        <rFont val="Times New Roman"/>
        <family val="1"/>
      </rPr>
      <t xml:space="preserve"> </t>
    </r>
    <r>
      <rPr>
        <sz val="10"/>
        <rFont val="Sylfaen"/>
        <family val="1"/>
      </rPr>
      <t>მოგებიდან</t>
    </r>
    <r>
      <rPr>
        <sz val="10"/>
        <rFont val="Times New Roman"/>
        <family val="1"/>
      </rPr>
      <t xml:space="preserve"> </t>
    </r>
    <r>
      <rPr>
        <sz val="10"/>
        <rFont val="Sylfaen"/>
        <family val="1"/>
      </rPr>
      <t>მიღებული</t>
    </r>
    <r>
      <rPr>
        <sz val="10"/>
        <rFont val="Times New Roman"/>
        <family val="1"/>
      </rPr>
      <t xml:space="preserve"> </t>
    </r>
    <r>
      <rPr>
        <sz val="10"/>
        <rFont val="Sylfaen"/>
        <family val="1"/>
      </rPr>
      <t>დივიდენდები</t>
    </r>
  </si>
  <si>
    <t>რენტა</t>
  </si>
  <si>
    <r>
      <t>შემოსავალი</t>
    </r>
    <r>
      <rPr>
        <sz val="10"/>
        <rFont val="Times New Roman"/>
        <family val="1"/>
      </rPr>
      <t xml:space="preserve"> </t>
    </r>
    <r>
      <rPr>
        <sz val="10"/>
        <rFont val="Sylfaen"/>
        <family val="1"/>
      </rPr>
      <t>მიწის</t>
    </r>
    <r>
      <rPr>
        <sz val="10"/>
        <rFont val="Times New Roman"/>
        <family val="1"/>
      </rPr>
      <t xml:space="preserve"> </t>
    </r>
    <r>
      <rPr>
        <sz val="10"/>
        <rFont val="Sylfaen"/>
        <family val="1"/>
      </rPr>
      <t>იჯარიდან</t>
    </r>
    <r>
      <rPr>
        <sz val="10"/>
        <rFont val="Times New Roman"/>
        <family val="1"/>
      </rPr>
      <t xml:space="preserve"> </t>
    </r>
    <r>
      <rPr>
        <sz val="10"/>
        <rFont val="Sylfaen"/>
        <family val="1"/>
      </rPr>
      <t>და</t>
    </r>
    <r>
      <rPr>
        <sz val="10"/>
        <rFont val="Times New Roman"/>
        <family val="1"/>
      </rPr>
      <t xml:space="preserve"> </t>
    </r>
    <r>
      <rPr>
        <sz val="10"/>
        <rFont val="Sylfaen"/>
        <family val="1"/>
      </rPr>
      <t>მართვაში</t>
    </r>
    <r>
      <rPr>
        <sz val="10"/>
        <rFont val="Times New Roman"/>
        <family val="1"/>
      </rPr>
      <t xml:space="preserve"> (</t>
    </r>
    <r>
      <rPr>
        <sz val="10"/>
        <rFont val="Sylfaen"/>
        <family val="1"/>
      </rPr>
      <t>უზურფრუქტი</t>
    </r>
    <r>
      <rPr>
        <sz val="10"/>
        <rFont val="Times New Roman"/>
        <family val="1"/>
      </rPr>
      <t xml:space="preserve">, </t>
    </r>
    <r>
      <rPr>
        <sz val="10"/>
        <rFont val="Sylfaen"/>
        <family val="1"/>
      </rPr>
      <t>ქირავნობა</t>
    </r>
    <r>
      <rPr>
        <sz val="10"/>
        <rFont val="Times New Roman"/>
        <family val="1"/>
      </rPr>
      <t xml:space="preserve"> </t>
    </r>
    <r>
      <rPr>
        <sz val="10"/>
        <rFont val="Sylfaen"/>
        <family val="1"/>
      </rPr>
      <t>და</t>
    </r>
    <r>
      <rPr>
        <sz val="10"/>
        <rFont val="Times New Roman"/>
        <family val="1"/>
      </rPr>
      <t xml:space="preserve"> </t>
    </r>
    <r>
      <rPr>
        <sz val="10"/>
        <rFont val="Sylfaen"/>
        <family val="1"/>
      </rPr>
      <t>სხვა</t>
    </r>
    <r>
      <rPr>
        <sz val="10"/>
        <rFont val="Times New Roman"/>
        <family val="1"/>
      </rPr>
      <t xml:space="preserve">) </t>
    </r>
    <r>
      <rPr>
        <sz val="10"/>
        <rFont val="Sylfaen"/>
        <family val="1"/>
      </rPr>
      <t>გადაცემიდან</t>
    </r>
  </si>
  <si>
    <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რენტა</t>
    </r>
  </si>
  <si>
    <r>
      <t>საქონლისა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მომსახურების</t>
    </r>
    <r>
      <rPr>
        <sz val="11"/>
        <rFont val="Times New Roman"/>
        <family val="1"/>
      </rPr>
      <t xml:space="preserve"> </t>
    </r>
    <r>
      <rPr>
        <sz val="11"/>
        <rFont val="Sylfaen"/>
        <family val="1"/>
      </rPr>
      <t>რეალიზაცია</t>
    </r>
  </si>
  <si>
    <r>
      <t>ადმინისტრაციული</t>
    </r>
    <r>
      <rPr>
        <sz val="11"/>
        <rFont val="Times New Roman"/>
        <family val="1"/>
      </rPr>
      <t xml:space="preserve"> </t>
    </r>
    <r>
      <rPr>
        <sz val="11"/>
        <rFont val="Sylfaen"/>
        <family val="1"/>
      </rPr>
      <t>მოსაკრებლები</t>
    </r>
    <r>
      <rPr>
        <sz val="11"/>
        <rFont val="Times New Roman"/>
        <family val="1"/>
      </rPr>
      <t xml:space="preserve"> </t>
    </r>
    <r>
      <rPr>
        <sz val="11"/>
        <rFont val="Sylfaen"/>
        <family val="1"/>
      </rPr>
      <t>და</t>
    </r>
    <r>
      <rPr>
        <sz val="11"/>
        <rFont val="Times New Roman"/>
        <family val="1"/>
      </rPr>
      <t xml:space="preserve"> </t>
    </r>
    <r>
      <rPr>
        <sz val="11"/>
        <rFont val="Sylfaen"/>
        <family val="1"/>
      </rPr>
      <t>გადასახდელები</t>
    </r>
  </si>
  <si>
    <r>
      <t>სალიცენზიო</t>
    </r>
    <r>
      <rPr>
        <sz val="10"/>
        <rFont val="Times New Roman"/>
        <family val="1"/>
      </rPr>
      <t xml:space="preserve"> </t>
    </r>
    <r>
      <rPr>
        <sz val="10"/>
        <rFont val="Sylfaen"/>
        <family val="1"/>
      </rPr>
      <t>მოსაკრებლები</t>
    </r>
  </si>
  <si>
    <r>
      <t>სანებართვო</t>
    </r>
    <r>
      <rPr>
        <sz val="10"/>
        <rFont val="Times New Roman"/>
        <family val="1"/>
      </rPr>
      <t xml:space="preserve"> </t>
    </r>
    <r>
      <rPr>
        <sz val="10"/>
        <rFont val="Sylfaen"/>
        <family val="1"/>
      </rPr>
      <t>მოსაკრებლები</t>
    </r>
  </si>
  <si>
    <r>
      <t>სახელმწიფო</t>
    </r>
    <r>
      <rPr>
        <sz val="10"/>
        <rFont val="Times New Roman"/>
        <family val="1"/>
      </rPr>
      <t xml:space="preserve"> </t>
    </r>
    <r>
      <rPr>
        <sz val="10"/>
        <rFont val="Sylfaen"/>
        <family val="1"/>
      </rPr>
      <t>ბაჟი</t>
    </r>
  </si>
  <si>
    <t xml:space="preserve">საჯარო ინფორმაციის ასლის გადაღების მოსაკრებელი  </t>
  </si>
  <si>
    <r>
      <t>სატენდერო</t>
    </r>
    <r>
      <rPr>
        <sz val="10"/>
        <rFont val="Times New Roman"/>
        <family val="1"/>
      </rPr>
      <t xml:space="preserve"> </t>
    </r>
    <r>
      <rPr>
        <sz val="10"/>
        <rFont val="Sylfaen"/>
        <family val="1"/>
      </rPr>
      <t>მოსაკრებლები</t>
    </r>
  </si>
  <si>
    <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მოსაკრებელი</t>
    </r>
  </si>
  <si>
    <r>
      <t>არასაბაზრო</t>
    </r>
    <r>
      <rPr>
        <sz val="11"/>
        <rFont val="Times New Roman"/>
        <family val="1"/>
      </rPr>
      <t xml:space="preserve"> </t>
    </r>
    <r>
      <rPr>
        <sz val="11"/>
        <rFont val="Sylfaen"/>
        <family val="1"/>
      </rPr>
      <t>წესით</t>
    </r>
    <r>
      <rPr>
        <sz val="11"/>
        <rFont val="Times New Roman"/>
        <family val="1"/>
      </rPr>
      <t xml:space="preserve"> </t>
    </r>
    <r>
      <rPr>
        <sz val="11"/>
        <rFont val="Sylfaen"/>
        <family val="1"/>
      </rPr>
      <t>გაყიდული</t>
    </r>
    <r>
      <rPr>
        <sz val="11"/>
        <rFont val="Times New Roman"/>
        <family val="1"/>
      </rPr>
      <t xml:space="preserve"> </t>
    </r>
    <r>
      <rPr>
        <sz val="11"/>
        <rFont val="Sylfaen"/>
        <family val="1"/>
      </rPr>
      <t>საქონელი</t>
    </r>
    <r>
      <rPr>
        <sz val="11"/>
        <rFont val="Times New Roman"/>
        <family val="1"/>
      </rPr>
      <t xml:space="preserve"> </t>
    </r>
    <r>
      <rPr>
        <sz val="11"/>
        <rFont val="Sylfaen"/>
        <family val="1"/>
      </rPr>
      <t>და</t>
    </r>
    <r>
      <rPr>
        <sz val="11"/>
        <rFont val="Times New Roman"/>
        <family val="1"/>
      </rPr>
      <t xml:space="preserve"> </t>
    </r>
    <r>
      <rPr>
        <sz val="11"/>
        <rFont val="Sylfaen"/>
        <family val="1"/>
      </rPr>
      <t>მომსახურება</t>
    </r>
  </si>
  <si>
    <r>
      <t>შემოსავლები</t>
    </r>
    <r>
      <rPr>
        <sz val="11"/>
        <rFont val="Times New Roman"/>
        <family val="1"/>
      </rPr>
      <t xml:space="preserve"> </t>
    </r>
    <r>
      <rPr>
        <sz val="11"/>
        <rFont val="Sylfaen"/>
        <family val="1"/>
      </rPr>
      <t>მომსახურების</t>
    </r>
    <r>
      <rPr>
        <sz val="11"/>
        <rFont val="Times New Roman"/>
        <family val="1"/>
      </rPr>
      <t xml:space="preserve"> </t>
    </r>
    <r>
      <rPr>
        <sz val="11"/>
        <rFont val="Sylfaen"/>
        <family val="1"/>
      </rPr>
      <t>გაწევიდან</t>
    </r>
  </si>
  <si>
    <r>
      <t>შემოსავალი</t>
    </r>
    <r>
      <rPr>
        <sz val="10"/>
        <rFont val="Times New Roman"/>
        <family val="1"/>
      </rPr>
      <t xml:space="preserve"> </t>
    </r>
    <r>
      <rPr>
        <sz val="10"/>
        <rFont val="Sylfaen"/>
        <family val="1"/>
      </rPr>
      <t>შენობა</t>
    </r>
    <r>
      <rPr>
        <sz val="10"/>
        <rFont val="Times New Roman"/>
        <family val="1"/>
      </rPr>
      <t>-</t>
    </r>
    <r>
      <rPr>
        <sz val="10"/>
        <rFont val="Sylfaen"/>
        <family val="1"/>
      </rPr>
      <t>ნაგებობების</t>
    </r>
    <r>
      <rPr>
        <sz val="10"/>
        <rFont val="Times New Roman"/>
        <family val="1"/>
      </rPr>
      <t xml:space="preserve"> </t>
    </r>
    <r>
      <rPr>
        <sz val="10"/>
        <rFont val="Sylfaen"/>
        <family val="1"/>
      </rPr>
      <t>იჯარაში</t>
    </r>
    <r>
      <rPr>
        <sz val="10"/>
        <rFont val="Times New Roman"/>
        <family val="1"/>
      </rPr>
      <t xml:space="preserve"> </t>
    </r>
    <r>
      <rPr>
        <sz val="10"/>
        <rFont val="Sylfaen"/>
        <family val="1"/>
      </rPr>
      <t>ან</t>
    </r>
    <r>
      <rPr>
        <sz val="10"/>
        <rFont val="Times New Roman"/>
        <family val="1"/>
      </rPr>
      <t xml:space="preserve"> </t>
    </r>
    <r>
      <rPr>
        <sz val="10"/>
        <rFont val="Sylfaen"/>
        <family val="1"/>
      </rPr>
      <t>მართვაში</t>
    </r>
    <r>
      <rPr>
        <sz val="10"/>
        <rFont val="Times New Roman"/>
        <family val="1"/>
      </rPr>
      <t xml:space="preserve"> (</t>
    </r>
    <r>
      <rPr>
        <sz val="10"/>
        <rFont val="Sylfaen"/>
        <family val="1"/>
      </rPr>
      <t>უზურფრუქტი</t>
    </r>
    <r>
      <rPr>
        <sz val="10"/>
        <rFont val="Times New Roman"/>
        <family val="1"/>
      </rPr>
      <t xml:space="preserve">, </t>
    </r>
    <r>
      <rPr>
        <sz val="10"/>
        <rFont val="Sylfaen"/>
        <family val="1"/>
      </rPr>
      <t>ქირავნობა</t>
    </r>
    <r>
      <rPr>
        <sz val="10"/>
        <rFont val="Times New Roman"/>
        <family val="1"/>
      </rPr>
      <t xml:space="preserve"> </t>
    </r>
    <r>
      <rPr>
        <sz val="10"/>
        <rFont val="Sylfaen"/>
        <family val="1"/>
      </rPr>
      <t>და</t>
    </r>
    <r>
      <rPr>
        <sz val="10"/>
        <rFont val="Times New Roman"/>
        <family val="1"/>
      </rPr>
      <t xml:space="preserve"> </t>
    </r>
    <r>
      <rPr>
        <sz val="10"/>
        <rFont val="Sylfaen"/>
        <family val="1"/>
      </rPr>
      <t>სხვა</t>
    </r>
    <r>
      <rPr>
        <sz val="10"/>
        <rFont val="Times New Roman"/>
        <family val="1"/>
      </rPr>
      <t xml:space="preserve">) </t>
    </r>
    <r>
      <rPr>
        <sz val="10"/>
        <rFont val="Sylfaen"/>
        <family val="1"/>
      </rPr>
      <t>გადაცემიდან</t>
    </r>
  </si>
  <si>
    <r>
      <t>შემოსავალი</t>
    </r>
    <r>
      <rPr>
        <sz val="10"/>
        <rFont val="Times New Roman"/>
        <family val="1"/>
      </rPr>
      <t xml:space="preserve"> </t>
    </r>
    <r>
      <rPr>
        <sz val="10"/>
        <rFont val="Sylfaen"/>
        <family val="1"/>
      </rP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სახელმწიფო</t>
    </r>
    <r>
      <rPr>
        <sz val="10"/>
        <rFont val="Times New Roman"/>
        <family val="1"/>
      </rPr>
      <t xml:space="preserve"> </t>
    </r>
    <r>
      <rPr>
        <sz val="10"/>
        <rFont val="Sylfaen"/>
        <family val="1"/>
      </rPr>
      <t>ქონების</t>
    </r>
    <r>
      <rPr>
        <sz val="10"/>
        <rFont val="Times New Roman"/>
        <family val="1"/>
      </rPr>
      <t xml:space="preserve"> </t>
    </r>
    <r>
      <rPr>
        <sz val="10"/>
        <rFont val="Sylfaen"/>
        <family val="1"/>
      </rPr>
      <t>იჯარაში</t>
    </r>
    <r>
      <rPr>
        <sz val="10"/>
        <rFont val="Times New Roman"/>
        <family val="1"/>
      </rPr>
      <t xml:space="preserve"> </t>
    </r>
    <r>
      <rPr>
        <sz val="10"/>
        <rFont val="Sylfaen"/>
        <family val="1"/>
      </rPr>
      <t>ან</t>
    </r>
    <r>
      <rPr>
        <sz val="10"/>
        <rFont val="Times New Roman"/>
        <family val="1"/>
      </rPr>
      <t xml:space="preserve"> </t>
    </r>
    <r>
      <rPr>
        <sz val="10"/>
        <rFont val="Sylfaen"/>
        <family val="1"/>
      </rPr>
      <t>მართვაში</t>
    </r>
    <r>
      <rPr>
        <sz val="10"/>
        <rFont val="Times New Roman"/>
        <family val="1"/>
      </rPr>
      <t xml:space="preserve"> (</t>
    </r>
    <r>
      <rPr>
        <sz val="10"/>
        <rFont val="Sylfaen"/>
        <family val="1"/>
      </rPr>
      <t>უზურფრუქტი</t>
    </r>
    <r>
      <rPr>
        <sz val="10"/>
        <rFont val="Times New Roman"/>
        <family val="1"/>
      </rPr>
      <t xml:space="preserve">, </t>
    </r>
    <r>
      <rPr>
        <sz val="10"/>
        <rFont val="Sylfaen"/>
        <family val="1"/>
      </rPr>
      <t>ქირავნობა</t>
    </r>
    <r>
      <rPr>
        <sz val="10"/>
        <rFont val="Times New Roman"/>
        <family val="1"/>
      </rPr>
      <t xml:space="preserve"> </t>
    </r>
    <r>
      <rPr>
        <sz val="10"/>
        <rFont val="Sylfaen"/>
        <family val="1"/>
      </rPr>
      <t>და</t>
    </r>
    <r>
      <rPr>
        <sz val="10"/>
        <rFont val="Times New Roman"/>
        <family val="1"/>
      </rPr>
      <t xml:space="preserve"> </t>
    </r>
    <r>
      <rPr>
        <sz val="10"/>
        <rFont val="Sylfaen"/>
        <family val="1"/>
      </rPr>
      <t>სხვა</t>
    </r>
    <r>
      <rPr>
        <sz val="10"/>
        <rFont val="Times New Roman"/>
        <family val="1"/>
      </rPr>
      <t xml:space="preserve">) </t>
    </r>
    <r>
      <rPr>
        <sz val="10"/>
        <rFont val="Sylfaen"/>
        <family val="1"/>
      </rPr>
      <t>გადაცემიდან</t>
    </r>
  </si>
  <si>
    <r>
      <t>შემოსავალი</t>
    </r>
    <r>
      <rPr>
        <sz val="10"/>
        <rFont val="Times New Roman"/>
        <family val="1"/>
      </rPr>
      <t xml:space="preserve"> </t>
    </r>
    <r>
      <rPr>
        <sz val="10"/>
        <rFont val="Sylfaen"/>
        <family val="1"/>
      </rP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მომსახურების</t>
    </r>
    <r>
      <rPr>
        <sz val="10"/>
        <rFont val="Times New Roman"/>
        <family val="1"/>
      </rPr>
      <t xml:space="preserve"> </t>
    </r>
    <r>
      <rPr>
        <sz val="10"/>
        <rFont val="Sylfaen"/>
        <family val="1"/>
      </rPr>
      <t>გაწევიდან</t>
    </r>
  </si>
  <si>
    <r>
      <t>სანქციები</t>
    </r>
    <r>
      <rPr>
        <sz val="11"/>
        <rFont val="Times New Roman"/>
        <family val="1"/>
      </rPr>
      <t xml:space="preserve"> (</t>
    </r>
    <r>
      <rPr>
        <sz val="11"/>
        <rFont val="Sylfaen"/>
        <family val="1"/>
      </rPr>
      <t>ჯარიმები</t>
    </r>
    <r>
      <rPr>
        <sz val="11"/>
        <rFont val="Times New Roman"/>
        <family val="1"/>
      </rPr>
      <t xml:space="preserve"> </t>
    </r>
    <r>
      <rPr>
        <sz val="11"/>
        <rFont val="Sylfaen"/>
        <family val="1"/>
      </rPr>
      <t>და</t>
    </r>
    <r>
      <rPr>
        <sz val="11"/>
        <rFont val="Times New Roman"/>
        <family val="1"/>
      </rPr>
      <t xml:space="preserve"> </t>
    </r>
    <r>
      <rPr>
        <sz val="11"/>
        <rFont val="Sylfaen"/>
        <family val="1"/>
      </rPr>
      <t>საურავები</t>
    </r>
    <r>
      <rPr>
        <sz val="11"/>
        <rFont val="Times New Roman"/>
        <family val="1"/>
      </rPr>
      <t>)</t>
    </r>
  </si>
  <si>
    <r>
      <t>შერეული</t>
    </r>
    <r>
      <rPr>
        <sz val="11"/>
        <rFont val="Times New Roman"/>
        <family val="1"/>
      </rPr>
      <t xml:space="preserve"> </t>
    </r>
    <r>
      <rPr>
        <sz val="11"/>
        <rFont val="Sylfaen"/>
        <family val="1"/>
      </rPr>
      <t>და</t>
    </r>
    <r>
      <rPr>
        <sz val="11"/>
        <rFont val="Times New Roman"/>
        <family val="1"/>
      </rPr>
      <t xml:space="preserve"> </t>
    </r>
    <r>
      <rPr>
        <sz val="11"/>
        <rFont val="Sylfaen"/>
        <family val="1"/>
      </rP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შემოსავლები</t>
    </r>
  </si>
  <si>
    <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შემოსავლები</t>
    </r>
  </si>
  <si>
    <t xml:space="preserve">  განისაზღვროს აჭარის ავტონომიური რესპუბლიკის რესპუბლიკური ბიუჯეტის შემოსავლები 102592.5  ათასი ლარის ოდენობით:</t>
  </si>
  <si>
    <t xml:space="preserve">  განისაზღვროს აჭარის ავტონომიური რესპუბლიკის რესპუბლიკური ბიუჯეტის გადასახადები  99000.0 ათასი ლარის ოდენობით:</t>
  </si>
  <si>
    <t xml:space="preserve">  განისაზღვროს აჭარის ავტონომიური რესპუბლიკის რესპუბლიკური ბიუჯეტის გადასახადები  430.5 ათასი ლარის ოდენობით:</t>
  </si>
  <si>
    <t xml:space="preserve">  განისაზღვროს აჭარის ავტონომიური რესპუბლიკის რესპუბლიკური ბიუჯეტის სხვა შემოსავლები 3162.0 ათასი ლარის ოდენობით:</t>
  </si>
  <si>
    <t>თავი III</t>
  </si>
  <si>
    <t>აჭარის ავტონომიური რესპუბლიკის რესპუბლიკური ბიუჯეტის ხარჯები, არაფინანსური აქტივები და მათი ფუნქციონალური კლასიფიკაცია</t>
  </si>
  <si>
    <t xml:space="preserve">  მუხლი 6. აჭარის ავტონომიური რესპუბლიკის რესპუბლიკური ბიუჯეტის ხარჯები</t>
  </si>
  <si>
    <t>მხარჯავი დაწესებულება</t>
  </si>
  <si>
    <t>101</t>
  </si>
  <si>
    <t>102</t>
  </si>
  <si>
    <t>104</t>
  </si>
  <si>
    <t>105</t>
  </si>
  <si>
    <t>106</t>
  </si>
  <si>
    <t>109</t>
  </si>
  <si>
    <t>აჭარის ავტონომიური რესპუბლიკის განათლების, კულტურისა და სპორტის სამინისტრო</t>
  </si>
  <si>
    <t>110</t>
  </si>
  <si>
    <t>111</t>
  </si>
  <si>
    <t>113</t>
  </si>
  <si>
    <t>სულ</t>
  </si>
  <si>
    <t>არაფინანსური აქტივები</t>
  </si>
  <si>
    <t>ძირითადი აქტივები</t>
  </si>
  <si>
    <t>არამწარმოებლური აქტივები</t>
  </si>
  <si>
    <t xml:space="preserve">  მუხლი 8. აჭარის ავტონომიური რესპუბლიკის რესპუბლიკური ბიუჯეტის ხარჯებისა და  არაფინანსური აქტივების ფუნქციონალური კლასიფიკაცია</t>
  </si>
  <si>
    <t>701</t>
  </si>
  <si>
    <t>საერთო დანიშნულების სახელმწიფო მომსახურება</t>
  </si>
  <si>
    <t>7011</t>
  </si>
  <si>
    <r>
      <t>აღმასრულებელი</t>
    </r>
    <r>
      <rPr>
        <sz val="11"/>
        <rFont val="Times New Roman"/>
        <family val="1"/>
      </rPr>
      <t xml:space="preserve"> </t>
    </r>
    <r>
      <rPr>
        <sz val="11"/>
        <rFont val="Sylfaen"/>
        <family val="1"/>
      </rPr>
      <t>და</t>
    </r>
    <r>
      <rPr>
        <sz val="11"/>
        <rFont val="Times New Roman"/>
        <family val="1"/>
      </rPr>
      <t xml:space="preserve"> </t>
    </r>
    <r>
      <rPr>
        <sz val="11"/>
        <rFont val="Sylfaen"/>
        <family val="1"/>
      </rPr>
      <t>წარმომადგენლობითი</t>
    </r>
    <r>
      <rPr>
        <sz val="11"/>
        <rFont val="Times New Roman"/>
        <family val="1"/>
      </rPr>
      <t xml:space="preserve"> </t>
    </r>
    <r>
      <rPr>
        <sz val="11"/>
        <rFont val="Sylfaen"/>
        <family val="1"/>
      </rPr>
      <t>ორგანოების</t>
    </r>
    <r>
      <rPr>
        <sz val="11"/>
        <rFont val="Times New Roman"/>
        <family val="1"/>
      </rPr>
      <t xml:space="preserve"> </t>
    </r>
    <r>
      <rPr>
        <sz val="11"/>
        <rFont val="Sylfaen"/>
        <family val="1"/>
      </rPr>
      <t>საქმიანობის</t>
    </r>
    <r>
      <rPr>
        <sz val="11"/>
        <rFont val="Times New Roman"/>
        <family val="1"/>
      </rPr>
      <t xml:space="preserve"> </t>
    </r>
    <r>
      <rPr>
        <sz val="11"/>
        <rFont val="Sylfaen"/>
        <family val="1"/>
      </rPr>
      <t>უზრუნველყოფა</t>
    </r>
    <r>
      <rPr>
        <sz val="11"/>
        <rFont val="Times New Roman"/>
        <family val="1"/>
      </rPr>
      <t xml:space="preserve">, </t>
    </r>
    <r>
      <rPr>
        <sz val="11"/>
        <rFont val="Sylfaen"/>
        <family val="1"/>
      </rPr>
      <t>ფინანსური</t>
    </r>
    <r>
      <rPr>
        <sz val="11"/>
        <rFont val="Times New Roman"/>
        <family val="1"/>
      </rPr>
      <t xml:space="preserve"> </t>
    </r>
    <r>
      <rPr>
        <sz val="11"/>
        <rFont val="Sylfaen"/>
        <family val="1"/>
      </rPr>
      <t>და</t>
    </r>
    <r>
      <rPr>
        <sz val="11"/>
        <rFont val="Times New Roman"/>
        <family val="1"/>
      </rPr>
      <t xml:space="preserve"> </t>
    </r>
    <r>
      <rPr>
        <sz val="11"/>
        <rFont val="Sylfaen"/>
        <family val="1"/>
      </rPr>
      <t>ფისკალური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საგარეო</t>
    </r>
    <r>
      <rPr>
        <sz val="11"/>
        <rFont val="Times New Roman"/>
        <family val="1"/>
      </rPr>
      <t xml:space="preserve"> </t>
    </r>
    <r>
      <rPr>
        <sz val="11"/>
        <rFont val="Sylfaen"/>
        <family val="1"/>
      </rPr>
      <t>ურთიერთობები</t>
    </r>
  </si>
  <si>
    <t>70111</t>
  </si>
  <si>
    <r>
      <t>აღმასრულებელი</t>
    </r>
    <r>
      <rPr>
        <sz val="10"/>
        <rFont val="Times New Roman"/>
        <family val="1"/>
      </rPr>
      <t xml:space="preserve"> </t>
    </r>
    <r>
      <rPr>
        <sz val="10"/>
        <rFont val="Sylfaen"/>
        <family val="1"/>
      </rPr>
      <t>და</t>
    </r>
    <r>
      <rPr>
        <sz val="10"/>
        <rFont val="Times New Roman"/>
        <family val="1"/>
      </rPr>
      <t xml:space="preserve"> </t>
    </r>
    <r>
      <rPr>
        <sz val="10"/>
        <rFont val="Sylfaen"/>
        <family val="1"/>
      </rPr>
      <t>წარმომადგენლობითი</t>
    </r>
    <r>
      <rPr>
        <sz val="10"/>
        <rFont val="Times New Roman"/>
        <family val="1"/>
      </rPr>
      <t xml:space="preserve"> </t>
    </r>
    <r>
      <rPr>
        <sz val="10"/>
        <rFont val="Sylfaen"/>
        <family val="1"/>
      </rPr>
      <t>ორგანოების</t>
    </r>
    <r>
      <rPr>
        <sz val="10"/>
        <rFont val="Times New Roman"/>
        <family val="1"/>
      </rPr>
      <t xml:space="preserve"> </t>
    </r>
    <r>
      <rPr>
        <sz val="10"/>
        <rFont val="Sylfaen"/>
        <family val="1"/>
      </rPr>
      <t>საქმიანობის</t>
    </r>
    <r>
      <rPr>
        <sz val="10"/>
        <rFont val="Times New Roman"/>
        <family val="1"/>
      </rPr>
      <t xml:space="preserve"> </t>
    </r>
    <r>
      <rPr>
        <sz val="10"/>
        <rFont val="Sylfaen"/>
        <family val="1"/>
      </rPr>
      <t>უზრუნველყოფა</t>
    </r>
  </si>
  <si>
    <t>70112</t>
  </si>
  <si>
    <r>
      <t>ფინანსური</t>
    </r>
    <r>
      <rPr>
        <sz val="10"/>
        <rFont val="Times New Roman"/>
        <family val="1"/>
      </rPr>
      <t xml:space="preserve"> </t>
    </r>
    <r>
      <rPr>
        <sz val="10"/>
        <rFont val="Sylfaen"/>
        <family val="1"/>
      </rPr>
      <t>და</t>
    </r>
    <r>
      <rPr>
        <sz val="10"/>
        <rFont val="Times New Roman"/>
        <family val="1"/>
      </rPr>
      <t xml:space="preserve"> </t>
    </r>
    <r>
      <rPr>
        <sz val="10"/>
        <rFont val="Sylfaen"/>
        <family val="1"/>
      </rPr>
      <t>ფისკალური</t>
    </r>
    <r>
      <rPr>
        <sz val="10"/>
        <rFont val="Times New Roman"/>
        <family val="1"/>
      </rPr>
      <t xml:space="preserve"> </t>
    </r>
    <r>
      <rPr>
        <sz val="10"/>
        <rFont val="Sylfaen"/>
        <family val="1"/>
      </rPr>
      <t>საქმიანობა</t>
    </r>
  </si>
  <si>
    <t>70113</t>
  </si>
  <si>
    <r>
      <t>საგარეო</t>
    </r>
    <r>
      <rPr>
        <sz val="10"/>
        <rFont val="Times New Roman"/>
        <family val="1"/>
      </rPr>
      <t xml:space="preserve"> </t>
    </r>
    <r>
      <rPr>
        <sz val="10"/>
        <rFont val="Sylfaen"/>
        <family val="1"/>
      </rPr>
      <t>ურთიერთობები</t>
    </r>
  </si>
  <si>
    <t>7013</t>
  </si>
  <si>
    <r>
      <t>საერთო</t>
    </r>
    <r>
      <rPr>
        <sz val="11"/>
        <rFont val="Times New Roman"/>
        <family val="1"/>
      </rPr>
      <t xml:space="preserve"> </t>
    </r>
    <r>
      <rPr>
        <sz val="11"/>
        <rFont val="Sylfaen"/>
        <family val="1"/>
      </rPr>
      <t>დანიშნულების</t>
    </r>
    <r>
      <rPr>
        <sz val="11"/>
        <rFont val="Times New Roman"/>
        <family val="1"/>
      </rPr>
      <t xml:space="preserve"> </t>
    </r>
    <r>
      <rPr>
        <sz val="11"/>
        <rFont val="Sylfaen"/>
        <family val="1"/>
      </rPr>
      <t>მომსახურება</t>
    </r>
  </si>
  <si>
    <t>70132</t>
  </si>
  <si>
    <r>
      <t>საერთო</t>
    </r>
    <r>
      <rPr>
        <sz val="10"/>
        <rFont val="Times New Roman"/>
        <family val="1"/>
      </rPr>
      <t xml:space="preserve"> </t>
    </r>
    <r>
      <rPr>
        <sz val="10"/>
        <rFont val="Sylfaen"/>
        <family val="1"/>
      </rPr>
      <t>დანიშნულების</t>
    </r>
    <r>
      <rPr>
        <sz val="10"/>
        <rFont val="Times New Roman"/>
        <family val="1"/>
      </rPr>
      <t xml:space="preserve"> </t>
    </r>
    <r>
      <rPr>
        <sz val="10"/>
        <rFont val="Sylfaen"/>
        <family val="1"/>
      </rPr>
      <t>დაგეგმვა</t>
    </r>
    <r>
      <rPr>
        <sz val="10"/>
        <rFont val="Times New Roman"/>
        <family val="1"/>
      </rPr>
      <t xml:space="preserve"> </t>
    </r>
    <r>
      <rPr>
        <sz val="10"/>
        <rFont val="Sylfaen"/>
        <family val="1"/>
      </rPr>
      <t>და</t>
    </r>
    <r>
      <rPr>
        <sz val="10"/>
        <rFont val="Times New Roman"/>
        <family val="1"/>
      </rPr>
      <t xml:space="preserve"> </t>
    </r>
    <r>
      <rPr>
        <sz val="10"/>
        <rFont val="Sylfaen"/>
        <family val="1"/>
      </rPr>
      <t>სტატისტიკური</t>
    </r>
    <r>
      <rPr>
        <sz val="10"/>
        <rFont val="Times New Roman"/>
        <family val="1"/>
      </rPr>
      <t xml:space="preserve"> </t>
    </r>
    <r>
      <rPr>
        <sz val="10"/>
        <rFont val="Sylfaen"/>
        <family val="1"/>
      </rPr>
      <t>მომსახურება</t>
    </r>
  </si>
  <si>
    <t>70133</t>
  </si>
  <si>
    <r>
      <t>საერთო</t>
    </r>
    <r>
      <rPr>
        <sz val="10"/>
        <rFont val="Times New Roman"/>
        <family val="1"/>
      </rPr>
      <t xml:space="preserve"> </t>
    </r>
    <r>
      <rPr>
        <sz val="10"/>
        <rFont val="Sylfaen"/>
        <family val="1"/>
      </rPr>
      <t>დანიშნულების</t>
    </r>
    <r>
      <rPr>
        <sz val="10"/>
        <rFont val="Times New Roman"/>
        <family val="1"/>
      </rPr>
      <t xml:space="preserve"> </t>
    </r>
    <r>
      <rPr>
        <sz val="10"/>
        <rFont val="Sylfaen"/>
        <family val="1"/>
      </rPr>
      <t>სხვა</t>
    </r>
    <r>
      <rPr>
        <sz val="10"/>
        <rFont val="Times New Roman"/>
        <family val="1"/>
      </rPr>
      <t xml:space="preserve"> </t>
    </r>
    <r>
      <rPr>
        <sz val="10"/>
        <rFont val="Sylfaen"/>
        <family val="1"/>
      </rPr>
      <t>მომსახურება</t>
    </r>
  </si>
  <si>
    <t>7017</t>
  </si>
  <si>
    <r>
      <t>საერთო</t>
    </r>
    <r>
      <rPr>
        <sz val="11"/>
        <rFont val="Times New Roman"/>
        <family val="1"/>
      </rPr>
      <t xml:space="preserve"> </t>
    </r>
    <r>
      <rPr>
        <sz val="11"/>
        <rFont val="Sylfaen"/>
        <family val="1"/>
      </rPr>
      <t>დანიშნულების</t>
    </r>
    <r>
      <rPr>
        <sz val="11"/>
        <rFont val="Times New Roman"/>
        <family val="1"/>
      </rPr>
      <t xml:space="preserve"> </t>
    </r>
    <r>
      <rPr>
        <sz val="11"/>
        <rFont val="Sylfaen"/>
        <family val="1"/>
      </rPr>
      <t>ფულადი</t>
    </r>
    <r>
      <rPr>
        <sz val="11"/>
        <rFont val="Times New Roman"/>
        <family val="1"/>
      </rPr>
      <t xml:space="preserve"> </t>
    </r>
    <r>
      <rPr>
        <sz val="11"/>
        <rFont val="Sylfaen"/>
        <family val="1"/>
      </rPr>
      <t>ნაკადები</t>
    </r>
    <r>
      <rPr>
        <sz val="11"/>
        <rFont val="Times New Roman"/>
        <family val="1"/>
      </rPr>
      <t xml:space="preserve"> </t>
    </r>
    <r>
      <rPr>
        <sz val="11"/>
        <rFont val="Sylfaen"/>
        <family val="1"/>
      </rPr>
      <t>მთავრობის</t>
    </r>
    <r>
      <rPr>
        <sz val="11"/>
        <rFont val="Times New Roman"/>
        <family val="1"/>
      </rPr>
      <t xml:space="preserve"> </t>
    </r>
    <r>
      <rPr>
        <sz val="11"/>
        <rFont val="Sylfaen"/>
        <family val="1"/>
      </rPr>
      <t>სხვადასხვა</t>
    </r>
    <r>
      <rPr>
        <sz val="11"/>
        <rFont val="Times New Roman"/>
        <family val="1"/>
      </rPr>
      <t xml:space="preserve"> </t>
    </r>
    <r>
      <rPr>
        <sz val="11"/>
        <rFont val="Sylfaen"/>
        <family val="1"/>
      </rPr>
      <t>დონეებს</t>
    </r>
    <r>
      <rPr>
        <sz val="11"/>
        <rFont val="Times New Roman"/>
        <family val="1"/>
      </rPr>
      <t xml:space="preserve"> </t>
    </r>
    <r>
      <rPr>
        <sz val="11"/>
        <rFont val="Sylfaen"/>
        <family val="1"/>
      </rPr>
      <t>შორის</t>
    </r>
  </si>
  <si>
    <t>7018</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</si>
  <si>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საერთო</t>
    </r>
    <r>
      <rPr>
        <sz val="11"/>
        <rFont val="Times New Roman"/>
        <family val="1"/>
      </rPr>
      <t xml:space="preserve"> </t>
    </r>
    <r>
      <rPr>
        <sz val="11"/>
        <rFont val="Sylfaen"/>
        <family val="1"/>
      </rPr>
      <t>დანიშნულების</t>
    </r>
    <r>
      <rPr>
        <sz val="11"/>
        <rFont val="Times New Roman"/>
        <family val="1"/>
      </rPr>
      <t xml:space="preserve"> </t>
    </r>
    <r>
      <rPr>
        <sz val="11"/>
        <rFont val="Sylfaen"/>
        <family val="1"/>
      </rPr>
      <t>სახელმწიფო</t>
    </r>
    <r>
      <rPr>
        <sz val="11"/>
        <rFont val="Times New Roman"/>
        <family val="1"/>
      </rPr>
      <t xml:space="preserve"> </t>
    </r>
    <r>
      <rPr>
        <sz val="11"/>
        <rFont val="Sylfaen"/>
        <family val="1"/>
      </rPr>
      <t>მომსახურებაში</t>
    </r>
  </si>
  <si>
    <t>საზოგადოებრივი წესრიგი და უსაფრთხოება</t>
  </si>
  <si>
    <t>სახანძრო-სამაშველო სამსახური</t>
  </si>
  <si>
    <t>704</t>
  </si>
  <si>
    <r>
      <t>ეკონომიკური</t>
    </r>
    <r>
      <rPr>
        <b/>
        <sz val="12"/>
        <rFont val="Times New Roman"/>
        <family val="1"/>
      </rPr>
      <t xml:space="preserve"> </t>
    </r>
    <r>
      <rPr>
        <b/>
        <sz val="12"/>
        <rFont val="Sylfaen"/>
        <family val="1"/>
      </rPr>
      <t>საქმიანობა</t>
    </r>
  </si>
  <si>
    <t>7042</t>
  </si>
  <si>
    <r>
      <t>სოფლის</t>
    </r>
    <r>
      <rPr>
        <sz val="11"/>
        <rFont val="Times New Roman"/>
        <family val="1"/>
      </rPr>
      <t xml:space="preserve"> </t>
    </r>
    <r>
      <rPr>
        <sz val="11"/>
        <rFont val="Sylfaen"/>
        <family val="1"/>
      </rPr>
      <t>მეურნეობა</t>
    </r>
    <r>
      <rPr>
        <sz val="11"/>
        <rFont val="Times New Roman"/>
        <family val="1"/>
      </rPr>
      <t xml:space="preserve">, </t>
    </r>
    <r>
      <rPr>
        <sz val="11"/>
        <rFont val="Sylfaen"/>
        <family val="1"/>
      </rPr>
      <t>სატყეო</t>
    </r>
    <r>
      <rPr>
        <sz val="11"/>
        <rFont val="Times New Roman"/>
        <family val="1"/>
      </rPr>
      <t xml:space="preserve"> </t>
    </r>
    <r>
      <rPr>
        <sz val="11"/>
        <rFont val="Sylfaen"/>
        <family val="1"/>
      </rPr>
      <t>მეურნეობა</t>
    </r>
    <r>
      <rPr>
        <sz val="11"/>
        <rFont val="Times New Roman"/>
        <family val="1"/>
      </rPr>
      <t xml:space="preserve">, </t>
    </r>
    <r>
      <rPr>
        <sz val="11"/>
        <rFont val="Sylfaen"/>
        <family val="1"/>
      </rPr>
      <t>მეთევზეობა</t>
    </r>
    <r>
      <rPr>
        <sz val="11"/>
        <rFont val="Times New Roman"/>
        <family val="1"/>
      </rPr>
      <t xml:space="preserve"> </t>
    </r>
    <r>
      <rPr>
        <sz val="11"/>
        <rFont val="Sylfaen"/>
        <family val="1"/>
      </rPr>
      <t>და</t>
    </r>
    <r>
      <rPr>
        <sz val="11"/>
        <rFont val="Times New Roman"/>
        <family val="1"/>
      </rPr>
      <t xml:space="preserve"> </t>
    </r>
    <r>
      <rPr>
        <sz val="11"/>
        <rFont val="Sylfaen"/>
        <family val="1"/>
      </rPr>
      <t>მონადირეობა</t>
    </r>
  </si>
  <si>
    <t>70421</t>
  </si>
  <si>
    <r>
      <t>სოფლის</t>
    </r>
    <r>
      <rPr>
        <sz val="10"/>
        <rFont val="Times New Roman"/>
        <family val="1"/>
      </rPr>
      <t xml:space="preserve"> </t>
    </r>
    <r>
      <rPr>
        <sz val="10"/>
        <rFont val="Sylfaen"/>
        <family val="1"/>
      </rPr>
      <t>მეურნეობის</t>
    </r>
    <r>
      <rPr>
        <sz val="10"/>
        <rFont val="Times New Roman"/>
        <family val="1"/>
      </rPr>
      <t xml:space="preserve"> </t>
    </r>
    <r>
      <rPr>
        <sz val="10"/>
        <rFont val="Sylfaen"/>
        <family val="1"/>
      </rPr>
      <t>სექტორის</t>
    </r>
    <r>
      <rPr>
        <sz val="10"/>
        <rFont val="Times New Roman"/>
        <family val="1"/>
      </rPr>
      <t xml:space="preserve"> </t>
    </r>
    <r>
      <rPr>
        <sz val="10"/>
        <rFont val="Sylfaen"/>
        <family val="1"/>
      </rPr>
      <t>მართვასთან</t>
    </r>
    <r>
      <rPr>
        <sz val="10"/>
        <rFont val="Times New Roman"/>
        <family val="1"/>
      </rPr>
      <t xml:space="preserve">, </t>
    </r>
    <r>
      <rPr>
        <sz val="10"/>
        <rFont val="Sylfaen"/>
        <family val="1"/>
      </rPr>
      <t>ვეტერინარული</t>
    </r>
    <r>
      <rPr>
        <sz val="10"/>
        <rFont val="Times New Roman"/>
        <family val="1"/>
      </rPr>
      <t xml:space="preserve">, </t>
    </r>
    <r>
      <rPr>
        <sz val="10"/>
        <rFont val="Sylfaen"/>
        <family val="1"/>
      </rPr>
      <t>მცენარეთა</t>
    </r>
    <r>
      <rPr>
        <sz val="10"/>
        <rFont val="Times New Roman"/>
        <family val="1"/>
      </rPr>
      <t xml:space="preserve"> </t>
    </r>
    <r>
      <rPr>
        <sz val="10"/>
        <rFont val="Sylfaen"/>
        <family val="1"/>
      </rPr>
      <t>დაავადებების</t>
    </r>
    <r>
      <rPr>
        <sz val="10"/>
        <rFont val="Times New Roman"/>
        <family val="1"/>
      </rPr>
      <t xml:space="preserve"> </t>
    </r>
    <r>
      <rPr>
        <sz val="10"/>
        <rFont val="Sylfaen"/>
        <family val="1"/>
      </rPr>
      <t>საწინააღმდეგო</t>
    </r>
    <r>
      <rPr>
        <sz val="10"/>
        <rFont val="Times New Roman"/>
        <family val="1"/>
      </rPr>
      <t xml:space="preserve"> </t>
    </r>
    <r>
      <rPr>
        <sz val="10"/>
        <rFont val="Sylfaen"/>
        <family val="1"/>
      </rPr>
      <t>და</t>
    </r>
    <r>
      <rPr>
        <sz val="10"/>
        <rFont val="Times New Roman"/>
        <family val="1"/>
      </rPr>
      <t xml:space="preserve"> </t>
    </r>
    <r>
      <rPr>
        <sz val="10"/>
        <rFont val="Sylfaen"/>
        <family val="1"/>
      </rPr>
      <t>სხვა</t>
    </r>
    <r>
      <rPr>
        <sz val="10"/>
        <rFont val="Times New Roman"/>
        <family val="1"/>
      </rPr>
      <t xml:space="preserve"> </t>
    </r>
    <r>
      <rPr>
        <sz val="10"/>
        <rFont val="Sylfaen"/>
        <family val="1"/>
      </rPr>
      <t>მომსახურება</t>
    </r>
  </si>
  <si>
    <t>70422</t>
  </si>
  <si>
    <r>
      <t>სატყეო</t>
    </r>
    <r>
      <rPr>
        <sz val="10"/>
        <rFont val="Times New Roman"/>
        <family val="1"/>
      </rPr>
      <t xml:space="preserve"> </t>
    </r>
    <r>
      <rPr>
        <sz val="10"/>
        <rFont val="Sylfaen"/>
        <family val="1"/>
      </rPr>
      <t>მეურნეობა</t>
    </r>
  </si>
  <si>
    <t>7045</t>
  </si>
  <si>
    <t>ტრანსპორტი</t>
  </si>
  <si>
    <t>70451</t>
  </si>
  <si>
    <r>
      <t>საავტომობილო</t>
    </r>
    <r>
      <rPr>
        <sz val="10"/>
        <rFont val="Times New Roman"/>
        <family val="1"/>
      </rPr>
      <t xml:space="preserve"> </t>
    </r>
    <r>
      <rPr>
        <sz val="10"/>
        <rFont val="Sylfaen"/>
        <family val="1"/>
      </rPr>
      <t>ტრანსპორტი</t>
    </r>
  </si>
  <si>
    <t>7047</t>
  </si>
  <si>
    <t>ეკონომიკის სხვა დარგები</t>
  </si>
  <si>
    <t>70473</t>
  </si>
  <si>
    <t>ტურიზმი</t>
  </si>
  <si>
    <t>70474</t>
  </si>
  <si>
    <r>
      <t>მრავალმიზნობრივი</t>
    </r>
    <r>
      <rPr>
        <sz val="10"/>
        <rFont val="Times New Roman"/>
        <family val="1"/>
      </rPr>
      <t xml:space="preserve"> </t>
    </r>
    <r>
      <rPr>
        <sz val="10"/>
        <rFont val="Sylfaen"/>
        <family val="1"/>
      </rPr>
      <t>განვითარების</t>
    </r>
    <r>
      <rPr>
        <sz val="10"/>
        <rFont val="Times New Roman"/>
        <family val="1"/>
      </rPr>
      <t xml:space="preserve"> </t>
    </r>
    <r>
      <rPr>
        <sz val="10"/>
        <rFont val="Sylfaen"/>
        <family val="1"/>
      </rPr>
      <t>პროექტები</t>
    </r>
  </si>
  <si>
    <t>7049</t>
  </si>
  <si>
    <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საქმიანობა</t>
    </r>
    <r>
      <rPr>
        <sz val="10"/>
        <rFont val="Times New Roman"/>
        <family val="1"/>
      </rPr>
      <t xml:space="preserve"> </t>
    </r>
    <r>
      <rPr>
        <sz val="10"/>
        <rFont val="Sylfaen"/>
        <family val="1"/>
      </rPr>
      <t>ეკონომიკურ</t>
    </r>
    <r>
      <rPr>
        <sz val="10"/>
        <rFont val="Times New Roman"/>
        <family val="1"/>
      </rPr>
      <t xml:space="preserve"> </t>
    </r>
    <r>
      <rPr>
        <sz val="10"/>
        <rFont val="Sylfaen"/>
        <family val="1"/>
      </rPr>
      <t>სფეროში</t>
    </r>
  </si>
  <si>
    <t>705</t>
  </si>
  <si>
    <r>
      <t>გარემოს</t>
    </r>
    <r>
      <rPr>
        <b/>
        <sz val="12"/>
        <rFont val="Times New Roman"/>
        <family val="1"/>
      </rPr>
      <t xml:space="preserve"> </t>
    </r>
    <r>
      <rPr>
        <b/>
        <sz val="12"/>
        <rFont val="Sylfaen"/>
        <family val="1"/>
      </rPr>
      <t>დაცვა</t>
    </r>
  </si>
  <si>
    <t>7054</t>
  </si>
  <si>
    <r>
      <t>ბიომრავალფეროვნებისა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ლანდშაფტების</t>
    </r>
    <r>
      <rPr>
        <sz val="11"/>
        <rFont val="Times New Roman"/>
        <family val="1"/>
      </rPr>
      <t xml:space="preserve"> </t>
    </r>
    <r>
      <rPr>
        <sz val="11"/>
        <rFont val="Sylfaen"/>
        <family val="1"/>
      </rPr>
      <t>დაცვა</t>
    </r>
  </si>
  <si>
    <t>7056</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</si>
  <si>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ხარჯები</t>
    </r>
    <r>
      <rPr>
        <sz val="11"/>
        <rFont val="Times New Roman"/>
        <family val="1"/>
      </rPr>
      <t xml:space="preserve"> </t>
    </r>
    <r>
      <rPr>
        <sz val="11"/>
        <rFont val="Sylfaen"/>
        <family val="1"/>
      </rPr>
      <t>გარემოს</t>
    </r>
    <r>
      <rPr>
        <sz val="11"/>
        <rFont val="Times New Roman"/>
        <family val="1"/>
      </rPr>
      <t xml:space="preserve"> </t>
    </r>
    <r>
      <rPr>
        <sz val="11"/>
        <rFont val="Sylfaen"/>
        <family val="1"/>
      </rPr>
      <t>დაცვის</t>
    </r>
    <r>
      <rPr>
        <sz val="11"/>
        <rFont val="Times New Roman"/>
        <family val="1"/>
      </rPr>
      <t xml:space="preserve"> </t>
    </r>
    <r>
      <rPr>
        <sz val="11"/>
        <rFont val="Sylfaen"/>
        <family val="1"/>
      </rPr>
      <t>სფეროში</t>
    </r>
  </si>
  <si>
    <t>706</t>
  </si>
  <si>
    <r>
      <t>საბინაო</t>
    </r>
    <r>
      <rPr>
        <b/>
        <sz val="12"/>
        <rFont val="Times New Roman"/>
        <family val="1"/>
      </rPr>
      <t xml:space="preserve"> </t>
    </r>
    <r>
      <rPr>
        <b/>
        <sz val="12"/>
        <rFont val="Sylfaen"/>
        <family val="1"/>
      </rPr>
      <t>კომუნალური</t>
    </r>
    <r>
      <rPr>
        <b/>
        <sz val="12"/>
        <rFont val="Times New Roman"/>
        <family val="1"/>
      </rPr>
      <t xml:space="preserve"> </t>
    </r>
    <r>
      <rPr>
        <b/>
        <sz val="12"/>
        <rFont val="Sylfaen"/>
        <family val="1"/>
      </rPr>
      <t>მეურნეობა</t>
    </r>
    <r>
      <rPr>
        <b/>
        <sz val="12"/>
        <rFont val="Times New Roman"/>
        <family val="1"/>
      </rPr>
      <t xml:space="preserve">, </t>
    </r>
    <r>
      <rPr>
        <b/>
        <sz val="12"/>
        <rFont val="Sylfaen"/>
        <family val="1"/>
      </rPr>
      <t>მშენებლობა</t>
    </r>
  </si>
  <si>
    <r>
      <t>ინფრასტრუქტურის</t>
    </r>
    <r>
      <rPr>
        <sz val="10"/>
        <rFont val="Times New Roman"/>
        <family val="1"/>
      </rPr>
      <t xml:space="preserve"> </t>
    </r>
    <r>
      <rPr>
        <sz val="10"/>
        <rFont val="Sylfaen"/>
        <family val="1"/>
      </rPr>
      <t>განვითარება</t>
    </r>
  </si>
  <si>
    <t>707</t>
  </si>
  <si>
    <r>
      <t>ჯანმრთელობის</t>
    </r>
    <r>
      <rPr>
        <b/>
        <sz val="12"/>
        <rFont val="Times New Roman"/>
        <family val="1"/>
      </rPr>
      <t xml:space="preserve"> </t>
    </r>
    <r>
      <rPr>
        <b/>
        <sz val="12"/>
        <rFont val="Sylfaen"/>
        <family val="1"/>
      </rPr>
      <t>დაცვა</t>
    </r>
  </si>
  <si>
    <t>7072</t>
  </si>
  <si>
    <r>
      <t>ამბულატორიული</t>
    </r>
    <r>
      <rPr>
        <sz val="11"/>
        <rFont val="Times New Roman"/>
        <family val="1"/>
      </rPr>
      <t xml:space="preserve"> </t>
    </r>
    <r>
      <rPr>
        <sz val="11"/>
        <rFont val="Sylfaen"/>
        <family val="1"/>
      </rPr>
      <t>მომსახურება</t>
    </r>
  </si>
  <si>
    <t>7073</t>
  </si>
  <si>
    <r>
      <t>საავადმყოფოების</t>
    </r>
    <r>
      <rPr>
        <sz val="11"/>
        <rFont val="Times New Roman"/>
        <family val="1"/>
      </rPr>
      <t xml:space="preserve"> </t>
    </r>
    <r>
      <rPr>
        <sz val="11"/>
        <rFont val="Sylfaen"/>
        <family val="1"/>
      </rPr>
      <t>მომსახურება</t>
    </r>
  </si>
  <si>
    <t>7074</t>
  </si>
  <si>
    <r>
      <t>საზოგადოებრივი</t>
    </r>
    <r>
      <rPr>
        <sz val="11"/>
        <rFont val="Times New Roman"/>
        <family val="1"/>
      </rPr>
      <t xml:space="preserve"> </t>
    </r>
    <r>
      <rPr>
        <sz val="11"/>
        <rFont val="Sylfaen"/>
        <family val="1"/>
      </rPr>
      <t>ჯანდაცვის</t>
    </r>
    <r>
      <rPr>
        <sz val="11"/>
        <rFont val="Times New Roman"/>
        <family val="1"/>
      </rPr>
      <t xml:space="preserve"> </t>
    </r>
    <r>
      <rPr>
        <sz val="11"/>
        <rFont val="Sylfaen"/>
        <family val="1"/>
      </rPr>
      <t>მომსახურება</t>
    </r>
  </si>
  <si>
    <t>7076</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</si>
  <si>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ხარჯები</t>
    </r>
    <r>
      <rPr>
        <sz val="11"/>
        <rFont val="Times New Roman"/>
        <family val="1"/>
      </rPr>
      <t xml:space="preserve"> </t>
    </r>
    <r>
      <rPr>
        <sz val="11"/>
        <rFont val="Sylfaen"/>
        <family val="1"/>
      </rPr>
      <t>ჯანმრთელობის</t>
    </r>
    <r>
      <rPr>
        <sz val="11"/>
        <rFont val="Times New Roman"/>
        <family val="1"/>
      </rPr>
      <t xml:space="preserve"> </t>
    </r>
    <r>
      <rPr>
        <sz val="11"/>
        <rFont val="Sylfaen"/>
        <family val="1"/>
      </rPr>
      <t>დაცვის</t>
    </r>
    <r>
      <rPr>
        <sz val="11"/>
        <rFont val="Times New Roman"/>
        <family val="1"/>
      </rPr>
      <t xml:space="preserve"> </t>
    </r>
    <r>
      <rPr>
        <sz val="11"/>
        <rFont val="Sylfaen"/>
        <family val="1"/>
      </rPr>
      <t>სფეროში</t>
    </r>
  </si>
  <si>
    <t>708</t>
  </si>
  <si>
    <r>
      <t>დასვენება</t>
    </r>
    <r>
      <rPr>
        <b/>
        <sz val="12"/>
        <rFont val="Times New Roman"/>
        <family val="1"/>
      </rPr>
      <t xml:space="preserve">, </t>
    </r>
    <r>
      <rPr>
        <b/>
        <sz val="12"/>
        <rFont val="Sylfaen"/>
        <family val="1"/>
      </rPr>
      <t>კულტურა</t>
    </r>
    <r>
      <rPr>
        <b/>
        <sz val="12"/>
        <rFont val="Times New Roman"/>
        <family val="1"/>
      </rPr>
      <t xml:space="preserve"> </t>
    </r>
    <r>
      <rPr>
        <b/>
        <sz val="12"/>
        <rFont val="Sylfaen"/>
        <family val="1"/>
      </rPr>
      <t>და</t>
    </r>
    <r>
      <rPr>
        <b/>
        <sz val="12"/>
        <rFont val="Times New Roman"/>
        <family val="1"/>
      </rPr>
      <t xml:space="preserve"> </t>
    </r>
    <r>
      <rPr>
        <b/>
        <sz val="12"/>
        <rFont val="Sylfaen"/>
        <family val="1"/>
      </rPr>
      <t>რელიგია</t>
    </r>
  </si>
  <si>
    <t>7081</t>
  </si>
  <si>
    <r>
      <t>მომსახურება</t>
    </r>
    <r>
      <rPr>
        <sz val="11"/>
        <rFont val="Times New Roman"/>
        <family val="1"/>
      </rPr>
      <t xml:space="preserve"> </t>
    </r>
    <r>
      <rPr>
        <sz val="11"/>
        <rFont val="Sylfaen"/>
        <family val="1"/>
      </rPr>
      <t>დასვენებისა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სპორტის</t>
    </r>
    <r>
      <rPr>
        <sz val="11"/>
        <rFont val="Times New Roman"/>
        <family val="1"/>
      </rPr>
      <t xml:space="preserve"> </t>
    </r>
    <r>
      <rPr>
        <sz val="11"/>
        <rFont val="Sylfaen"/>
        <family val="1"/>
      </rPr>
      <t>სფეროში</t>
    </r>
  </si>
  <si>
    <t>7082</t>
  </si>
  <si>
    <r>
      <t>მომსახურება</t>
    </r>
    <r>
      <rPr>
        <sz val="11"/>
        <rFont val="Times New Roman"/>
        <family val="1"/>
      </rPr>
      <t xml:space="preserve"> </t>
    </r>
    <r>
      <rPr>
        <sz val="11"/>
        <rFont val="Sylfaen"/>
        <family val="1"/>
      </rPr>
      <t>კულტურის</t>
    </r>
    <r>
      <rPr>
        <sz val="11"/>
        <rFont val="Times New Roman"/>
        <family val="1"/>
      </rPr>
      <t xml:space="preserve"> </t>
    </r>
    <r>
      <rPr>
        <sz val="11"/>
        <rFont val="Sylfaen"/>
        <family val="1"/>
      </rPr>
      <t>სფეროში</t>
    </r>
  </si>
  <si>
    <t>7083</t>
  </si>
  <si>
    <r>
      <t>ტელე</t>
    </r>
    <r>
      <rPr>
        <sz val="11"/>
        <rFont val="Times New Roman"/>
        <family val="1"/>
      </rPr>
      <t>-</t>
    </r>
    <r>
      <rPr>
        <sz val="11"/>
        <rFont val="Sylfaen"/>
        <family val="1"/>
      </rPr>
      <t>რადიო</t>
    </r>
    <r>
      <rPr>
        <sz val="11"/>
        <rFont val="Times New Roman"/>
        <family val="1"/>
      </rPr>
      <t xml:space="preserve"> </t>
    </r>
    <r>
      <rPr>
        <sz val="11"/>
        <rFont val="Sylfaen"/>
        <family val="1"/>
      </rPr>
      <t>მაუწყებლობა</t>
    </r>
    <r>
      <rPr>
        <sz val="11"/>
        <rFont val="Times New Roman"/>
        <family val="1"/>
      </rPr>
      <t xml:space="preserve"> </t>
    </r>
    <r>
      <rPr>
        <sz val="11"/>
        <rFont val="Sylfaen"/>
        <family val="1"/>
      </rPr>
      <t>და</t>
    </r>
    <r>
      <rPr>
        <sz val="11"/>
        <rFont val="Times New Roman"/>
        <family val="1"/>
      </rPr>
      <t xml:space="preserve"> </t>
    </r>
    <r>
      <rPr>
        <sz val="11"/>
        <rFont val="Sylfaen"/>
        <family val="1"/>
      </rPr>
      <t>საგამომცემლო</t>
    </r>
    <r>
      <rPr>
        <sz val="11"/>
        <rFont val="Times New Roman"/>
        <family val="1"/>
      </rPr>
      <t xml:space="preserve"> </t>
    </r>
    <r>
      <rPr>
        <sz val="11"/>
        <rFont val="Sylfaen"/>
        <family val="1"/>
      </rPr>
      <t>საქმიანობა</t>
    </r>
  </si>
  <si>
    <t>7086</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</si>
  <si>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დასვენების</t>
    </r>
    <r>
      <rPr>
        <sz val="11"/>
        <rFont val="Times New Roman"/>
        <family val="1"/>
      </rPr>
      <t xml:space="preserve">, </t>
    </r>
    <r>
      <rPr>
        <sz val="11"/>
        <rFont val="Sylfaen"/>
        <family val="1"/>
      </rPr>
      <t>კულტურისა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რელიგიის</t>
    </r>
    <r>
      <rPr>
        <sz val="11"/>
        <rFont val="Times New Roman"/>
        <family val="1"/>
      </rPr>
      <t xml:space="preserve"> </t>
    </r>
    <r>
      <rPr>
        <sz val="11"/>
        <rFont val="Sylfaen"/>
        <family val="1"/>
      </rPr>
      <t>სფეროში</t>
    </r>
  </si>
  <si>
    <t>709</t>
  </si>
  <si>
    <t>განათლება</t>
  </si>
  <si>
    <t>7092</t>
  </si>
  <si>
    <r>
      <t>ზოგადი</t>
    </r>
    <r>
      <rPr>
        <sz val="11"/>
        <rFont val="Times New Roman"/>
        <family val="1"/>
      </rPr>
      <t xml:space="preserve"> </t>
    </r>
    <r>
      <rPr>
        <sz val="11"/>
        <rFont val="Sylfaen"/>
        <family val="1"/>
      </rPr>
      <t>განათლება</t>
    </r>
  </si>
  <si>
    <t>7093</t>
  </si>
  <si>
    <r>
      <t>პროფესიული</t>
    </r>
    <r>
      <rPr>
        <sz val="11"/>
        <rFont val="Times New Roman"/>
        <family val="1"/>
      </rPr>
      <t xml:space="preserve"> </t>
    </r>
    <r>
      <rPr>
        <sz val="11"/>
        <rFont val="Sylfaen"/>
        <family val="1"/>
      </rPr>
      <t>განათლება</t>
    </r>
  </si>
  <si>
    <t>7094</t>
  </si>
  <si>
    <r>
      <t>უმაღლესი</t>
    </r>
    <r>
      <rPr>
        <sz val="11"/>
        <rFont val="Times New Roman"/>
        <family val="1"/>
      </rPr>
      <t xml:space="preserve"> </t>
    </r>
    <r>
      <rPr>
        <sz val="11"/>
        <rFont val="Sylfaen"/>
        <family val="1"/>
      </rPr>
      <t>განათლება</t>
    </r>
  </si>
  <si>
    <t>7098</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</si>
  <si>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განათლების</t>
    </r>
    <r>
      <rPr>
        <sz val="11"/>
        <rFont val="Times New Roman"/>
        <family val="1"/>
      </rPr>
      <t xml:space="preserve"> </t>
    </r>
    <r>
      <rPr>
        <sz val="11"/>
        <rFont val="Sylfaen"/>
        <family val="1"/>
      </rPr>
      <t>სფეროში</t>
    </r>
  </si>
  <si>
    <t>710</t>
  </si>
  <si>
    <r>
      <t>სოციალური</t>
    </r>
    <r>
      <rPr>
        <b/>
        <sz val="12"/>
        <rFont val="Times New Roman"/>
        <family val="1"/>
      </rPr>
      <t xml:space="preserve"> </t>
    </r>
    <r>
      <rPr>
        <b/>
        <sz val="12"/>
        <rFont val="Sylfaen"/>
        <family val="1"/>
      </rPr>
      <t>დაცვა</t>
    </r>
  </si>
  <si>
    <t>7101</t>
  </si>
  <si>
    <r>
      <t>ავადმყოფთა</t>
    </r>
    <r>
      <rPr>
        <sz val="11"/>
        <rFont val="Times New Roman"/>
        <family val="1"/>
      </rPr>
      <t xml:space="preserve"> </t>
    </r>
    <r>
      <rPr>
        <sz val="11"/>
        <rFont val="Sylfaen"/>
        <family val="1"/>
      </rPr>
      <t>და</t>
    </r>
    <r>
      <rPr>
        <sz val="11"/>
        <rFont val="Times New Roman"/>
        <family val="1"/>
      </rPr>
      <t xml:space="preserve"> </t>
    </r>
    <r>
      <rPr>
        <sz val="11"/>
        <rFont val="Sylfaen"/>
        <family val="1"/>
      </rPr>
      <t>შეზღუდული</t>
    </r>
    <r>
      <rPr>
        <sz val="11"/>
        <rFont val="Times New Roman"/>
        <family val="1"/>
      </rPr>
      <t xml:space="preserve"> </t>
    </r>
    <r>
      <rPr>
        <sz val="11"/>
        <rFont val="Sylfaen"/>
        <family val="1"/>
      </rPr>
      <t>შესაძლებლობის</t>
    </r>
    <r>
      <rPr>
        <sz val="11"/>
        <rFont val="Times New Roman"/>
        <family val="1"/>
      </rPr>
      <t xml:space="preserve"> </t>
    </r>
    <r>
      <rPr>
        <sz val="11"/>
        <rFont val="Sylfaen"/>
        <family val="1"/>
      </rPr>
      <t>მქონე</t>
    </r>
    <r>
      <rPr>
        <sz val="11"/>
        <rFont val="Times New Roman"/>
        <family val="1"/>
      </rPr>
      <t xml:space="preserve"> </t>
    </r>
    <r>
      <rPr>
        <sz val="11"/>
        <rFont val="Sylfaen"/>
        <family val="1"/>
      </rPr>
      <t>პირთა</t>
    </r>
    <r>
      <rPr>
        <sz val="11"/>
        <rFont val="Times New Roman"/>
        <family val="1"/>
      </rPr>
      <t xml:space="preserve"> </t>
    </r>
    <r>
      <rPr>
        <sz val="11"/>
        <rFont val="Sylfaen"/>
        <family val="1"/>
      </rPr>
      <t>სოციალური</t>
    </r>
    <r>
      <rPr>
        <sz val="11"/>
        <rFont val="Times New Roman"/>
        <family val="1"/>
      </rPr>
      <t xml:space="preserve"> </t>
    </r>
    <r>
      <rPr>
        <sz val="11"/>
        <rFont val="Sylfaen"/>
        <family val="1"/>
      </rPr>
      <t>დაცვა</t>
    </r>
  </si>
  <si>
    <t>7102</t>
  </si>
  <si>
    <r>
      <t>ხანდაზმულთა</t>
    </r>
    <r>
      <rPr>
        <sz val="11"/>
        <rFont val="Times New Roman"/>
        <family val="1"/>
      </rPr>
      <t xml:space="preserve"> </t>
    </r>
    <r>
      <rPr>
        <sz val="11"/>
        <rFont val="Sylfaen"/>
        <family val="1"/>
      </rPr>
      <t>სოციალური</t>
    </r>
    <r>
      <rPr>
        <sz val="11"/>
        <rFont val="Times New Roman"/>
        <family val="1"/>
      </rPr>
      <t xml:space="preserve"> </t>
    </r>
    <r>
      <rPr>
        <sz val="11"/>
        <rFont val="Sylfaen"/>
        <family val="1"/>
      </rPr>
      <t>დაცვა</t>
    </r>
  </si>
  <si>
    <t>7104</t>
  </si>
  <si>
    <r>
      <t>ოჯახებისა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ბავშვების</t>
    </r>
    <r>
      <rPr>
        <sz val="11"/>
        <rFont val="Times New Roman"/>
        <family val="1"/>
      </rPr>
      <t xml:space="preserve"> </t>
    </r>
    <r>
      <rPr>
        <sz val="11"/>
        <rFont val="Sylfaen"/>
        <family val="1"/>
      </rPr>
      <t>სოციალური</t>
    </r>
    <r>
      <rPr>
        <sz val="11"/>
        <rFont val="Times New Roman"/>
        <family val="1"/>
      </rPr>
      <t xml:space="preserve"> </t>
    </r>
    <r>
      <rPr>
        <sz val="11"/>
        <rFont val="Sylfaen"/>
        <family val="1"/>
      </rPr>
      <t>დაცვა</t>
    </r>
  </si>
  <si>
    <t>7109</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</si>
  <si>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სოციალური</t>
    </r>
    <r>
      <rPr>
        <sz val="11"/>
        <rFont val="Times New Roman"/>
        <family val="1"/>
      </rPr>
      <t xml:space="preserve"> </t>
    </r>
    <r>
      <rPr>
        <sz val="11"/>
        <rFont val="Sylfaen"/>
        <family val="1"/>
      </rPr>
      <t>დაცვის</t>
    </r>
    <r>
      <rPr>
        <sz val="11"/>
        <rFont val="Times New Roman"/>
        <family val="1"/>
      </rPr>
      <t xml:space="preserve"> </t>
    </r>
    <r>
      <rPr>
        <sz val="11"/>
        <rFont val="Sylfaen"/>
        <family val="1"/>
      </rPr>
      <t>სფეროში</t>
    </r>
  </si>
  <si>
    <t xml:space="preserve">  განისაზღვროს აჭარის ავტონომიური რესპუბლიკის რესპუბლიკური ბიუჯეტის ხარჯებისა და  არაფინანსური აქტივების ზრდა ფუნქციონალურ ჭრილში 114942.5 ათასი ლარის ოდენობით:</t>
  </si>
  <si>
    <t xml:space="preserve"> ბ. განისაზღვროს აჭარის ავტონომიური რესპუბლიკის რესპუბლიკური ბიუჯეტის არაფინანსური აქტივების კლება 7350.0 ათასი ლარის ოდენობით:</t>
  </si>
  <si>
    <t xml:space="preserve"> მუხლი 7. აჭარის ავტონომიური რესპუბლიკის რესპუბლიკური ბიუჯეტის არაფინანსური აქტივების ცვლილება</t>
  </si>
  <si>
    <t>თავი IV</t>
  </si>
  <si>
    <t>აჭარის ავტონომიური რესპუბლიკის რესპუბლიკური ბიუჯეტის მთლიანი სალდო, ფინანსური აქტივებისა და ვალდებულებების ცვლილება</t>
  </si>
  <si>
    <t xml:space="preserve">  მუხლი 9. აჭარის ავტონომიური რესპუბლიკის რესპუბლიკური ბიუჯეტის მთლიანი სალდო</t>
  </si>
  <si>
    <t xml:space="preserve">  მუხლი 10.  აჭარის ავტონომიური რესპუბლიკის რესპუბლიკური ბიუჯეტის ფინანსური აქტივების ცვლილება</t>
  </si>
  <si>
    <t>(aTasi lari)</t>
  </si>
  <si>
    <t>(aTas larebSi)</t>
  </si>
  <si>
    <t>dasaxeleba</t>
  </si>
  <si>
    <t>2009 wlis faqti</t>
  </si>
  <si>
    <t>2010 wlis gegma</t>
  </si>
  <si>
    <t>2011 wlis gegma</t>
  </si>
  <si>
    <t>finansuri aqtivebis zrda</t>
  </si>
  <si>
    <t>zrda</t>
  </si>
  <si>
    <t>valuta, depozitebi</t>
  </si>
  <si>
    <t>sesxebi</t>
  </si>
  <si>
    <t>2011 წლის ფაქტი</t>
  </si>
  <si>
    <t>2013 წლის ფაქტი</t>
  </si>
  <si>
    <t>2014 წლის ფაქტი</t>
  </si>
  <si>
    <t>2015 წლის ფაქტი</t>
  </si>
  <si>
    <t xml:space="preserve">  მუხლი 11. აჭარის ავტონომიური რესპუბლიკის რესპუბლიკური ბიუჯეტის ვალდებულებების ცვლილება</t>
  </si>
  <si>
    <t xml:space="preserve">    განისაზღვროს აჭარის ავტონომიური რესპუბლიკის რესპუბლიკური ბიუჯეტის ფინანსური აქტივების ცვლილება 5000.0 ათასი ლარის ოდენობით, მათ შორის:</t>
  </si>
  <si>
    <t xml:space="preserve"> 2. ganisazRvros aWaris avtonomiuri respublikis respublikuri biujetis finansuri aqtivebis zrda 0 aTasi laris odenobiT.</t>
  </si>
  <si>
    <t xml:space="preserve">    განისაზღვროს აჭარის ავტონომიური რესპუბლიკის რესპუბლიკური ბიუჯეტის ფინანსური აქტივების კლება 5000.0 ათასი ლარის ოდენობით:</t>
  </si>
  <si>
    <t xml:space="preserve">   განისაზღვროს აჭარის ავტონომიური რესპუბლიკის რესპუბლიკური ბიუჯეტის ვალდებულებების ცვლილება 0.0 ათასი ლარის ოდენობით, მათ შორის:</t>
  </si>
  <si>
    <t xml:space="preserve">      განისაზღვროს აჭარის ავტონომიური რესპუბლიკის რესპუბლიკური ბიუჯეტის ვალდებულებათა კლება 0.0 ათასი ლარის ოდენობით:</t>
  </si>
  <si>
    <t>ტელევიზიისა და რადიო- მაუწყებლობის დეპარტამენტის საინფორმაციო-სამაუწყებლო ღონისძიებები</t>
  </si>
  <si>
    <t>ა(ა)იპ „ბათუმის ბიზნეს ინკუბატორი“</t>
  </si>
  <si>
    <t xml:space="preserve"> განისაზღვროს აჭარის ავტონომიური რესპუბლიკის რესპუბლიკური ბიუჯეტის ხარჯები 93656.6 ათასი ლარის ოდენობით:</t>
  </si>
  <si>
    <t xml:space="preserve"> ა. განისაზღვროს აჭარის ავტონომიური რესპუბლიკის რესპუბლიკური ბიუჯეტის არაფინანსური აქტივების ზრდა 21285.9 ათასი ლარის ოდენობით:</t>
  </si>
  <si>
    <t xml:space="preserve">  განისაზღვროს აჭარის ავტონომიური რესპუბლიკის რესპუბლიკური ბიუჯეტის არაფინანსური აქტივების ცვლილება 13935.9 ათასი ლარის ოდენობით, მათ შორის:</t>
  </si>
  <si>
    <t xml:space="preserve">  განისაზღვროს აჭარის ავტონომიური რესპუბლიკის რესპუბლიკური ბიუჯეტის მთლიანი   სალდო 8935.9 ათასი ლარის ოდენობით:</t>
  </si>
  <si>
    <t xml:space="preserve">   განისაზღვროს  უცხოეთიდან მიღებული დაფინანსების წყაროებით განსახორციელებელი საინვესტიციო პროექტები და ამ პროექტების თანადაფინანსების ხარჯები 1727.8 ათასი ლარის ოდენობით, აღნიშნული ასიგნების ფარგლებში ანგარიშსწორებას ახორციელებს აჭარის ავტონომიური რესპუბლიკის ფინანსთა და ეკონომიკის სამინისტრო.</t>
  </si>
  <si>
    <t xml:space="preserve">      ქობულეთი,
2011 წლის 15 დეკემბერი
№146 უ.ს.შ.ს.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</si>
</sst>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64" formatCode="_-* #,##0\ _L_._-;\-* #,##0\ _L_._-;_-* &quot;-&quot;\ _L_._-;_-@_-"/>
    <numFmt numFmtId="165" formatCode="_-* #,##0.00\ _L_._-;\-* #,##0.00\ _L_._-;_-* &quot;-&quot;??\ _L_._-;_-@_-"/>
    <numFmt numFmtId="166" formatCode="_ * #,##0_)\ _L_ ;_ * \(#,##0\)\ _L_ ;_ * &quot;-&quot;_)\ _L_ ;_ @_ "/>
    <numFmt numFmtId="167" formatCode="_ * #,##0.00_)\ _L_ ;_ * \(#,##0.00\)\ _L_ ;_ * &quot;-&quot;??_)\ _L_ ;_ @_ "/>
    <numFmt numFmtId="168" formatCode="#,##0;[Red]#,##0"/>
    <numFmt numFmtId="169" formatCode="#,##0.00;[Red]#,##0.00"/>
    <numFmt numFmtId="170" formatCode="#&quot; &quot;##0.0;[Red]#&quot; &quot;##0.0"/>
    <numFmt numFmtId="171" formatCode="#&quot; &quot;##0;[Red]#&quot; &quot;##0"/>
    <numFmt numFmtId="172" formatCode="#&quot; &quot;##0.00;[Red]#&quot; &quot;##0.00"/>
    <numFmt numFmtId="173" formatCode="#&quot; &quot;##0.0"/>
    <numFmt numFmtId="174" formatCode="_(* #,##0.00_);_(* \(#,##0.00\);_(* &quot;-&quot;??_);_(@_)"/>
    <numFmt numFmtId="175" formatCode="0.00000"/>
    <numFmt numFmtId="176" formatCode="0.000"/>
    <numFmt numFmtId="177" formatCode="#,##0.0;[Red]#,##0.0"/>
    <numFmt numFmtId="178" formatCode="#,##0.0"/>
    <numFmt numFmtId="179" formatCode="#&quot; &quot;##0.000"/>
    <numFmt numFmtId="180" formatCode="#&quot; &quot;##0.0_ "/>
  </numFmts>
  <fonts count="54">
    <font>
      <sz val="10"/>
      <name val="Arial Cyr"/>
      <charset val="204"/>
    </font>
    <font>
      <sz val="10"/>
      <name val="Arial Cyr"/>
      <charset val="204"/>
    </font>
    <font>
      <sz val="10"/>
      <name val="Literaturuly"/>
      <family val="2"/>
    </font>
    <font>
      <sz val="10"/>
      <name val="Arial Cyr"/>
    </font>
    <font>
      <sz val="8"/>
      <name val="Arial Cyr"/>
      <charset val="204"/>
    </font>
    <font>
      <sz val="10"/>
      <name val="Times New Roman"/>
      <family val="1"/>
      <charset val="204"/>
    </font>
    <font>
      <sz val="13"/>
      <name val="LitNusx"/>
      <family val="2"/>
    </font>
    <font>
      <sz val="13"/>
      <name val="AcadNusx"/>
    </font>
    <font>
      <sz val="10"/>
      <name val="Arial"/>
      <family val="2"/>
      <charset val="204"/>
    </font>
    <font>
      <sz val="14"/>
      <name val="AcadNusx"/>
    </font>
    <font>
      <sz val="10"/>
      <name val="Sylfaen"/>
      <family val="1"/>
    </font>
    <font>
      <b/>
      <sz val="16"/>
      <name val="Sylfaen"/>
      <family val="1"/>
    </font>
    <font>
      <sz val="14"/>
      <name val="Sylfaen"/>
      <family val="1"/>
    </font>
    <font>
      <sz val="13"/>
      <name val="Sylfaen"/>
      <family val="1"/>
    </font>
    <font>
      <sz val="12"/>
      <name val="Sylfaen"/>
      <family val="1"/>
    </font>
    <font>
      <sz val="9"/>
      <name val="Sylfaen"/>
      <family val="1"/>
    </font>
    <font>
      <b/>
      <sz val="10"/>
      <name val="Sylfaen"/>
      <family val="1"/>
    </font>
    <font>
      <b/>
      <sz val="12"/>
      <name val="Sylfaen"/>
      <family val="1"/>
    </font>
    <font>
      <b/>
      <sz val="8"/>
      <name val="Sylfaen"/>
      <family val="1"/>
    </font>
    <font>
      <b/>
      <sz val="9"/>
      <name val="Sylfaen"/>
      <family val="1"/>
    </font>
    <font>
      <sz val="8"/>
      <color indexed="21"/>
      <name val="Sylfaen"/>
      <family val="1"/>
    </font>
    <font>
      <sz val="9"/>
      <color indexed="12"/>
      <name val="Sylfaen"/>
      <family val="1"/>
    </font>
    <font>
      <sz val="8"/>
      <color indexed="10"/>
      <name val="Sylfaen"/>
      <family val="1"/>
    </font>
    <font>
      <sz val="8"/>
      <name val="Sylfaen"/>
      <family val="1"/>
    </font>
    <font>
      <sz val="9"/>
      <color indexed="8"/>
      <name val="Sylfaen"/>
      <family val="1"/>
    </font>
    <font>
      <sz val="9"/>
      <color indexed="10"/>
      <name val="Sylfaen"/>
      <family val="1"/>
    </font>
    <font>
      <i/>
      <sz val="10"/>
      <name val="Sylfaen"/>
      <family val="1"/>
    </font>
    <font>
      <i/>
      <sz val="9"/>
      <name val="Sylfaen"/>
      <family val="1"/>
    </font>
    <font>
      <sz val="10"/>
      <color indexed="8"/>
      <name val="Sylfaen"/>
      <family val="1"/>
    </font>
    <font>
      <b/>
      <sz val="11"/>
      <name val="Sylfaen"/>
      <family val="1"/>
    </font>
    <font>
      <b/>
      <sz val="11.5"/>
      <name val="Sylfaen"/>
      <family val="1"/>
    </font>
    <font>
      <b/>
      <sz val="14"/>
      <name val="Sylfaen"/>
      <family val="1"/>
    </font>
    <font>
      <sz val="10"/>
      <name val="Arial"/>
      <family val="2"/>
    </font>
    <font>
      <b/>
      <sz val="15"/>
      <name val="Sylfaen"/>
      <family val="1"/>
    </font>
    <font>
      <b/>
      <sz val="13"/>
      <name val="Sylfaen"/>
      <family val="1"/>
    </font>
    <font>
      <sz val="13.5"/>
      <name val="Sylfaen"/>
      <family val="1"/>
    </font>
    <font>
      <sz val="11"/>
      <name val="Sylfaen"/>
      <family val="1"/>
    </font>
    <font>
      <b/>
      <sz val="16"/>
      <color indexed="8"/>
      <name val="Sylfaen"/>
      <family val="1"/>
    </font>
    <font>
      <sz val="12"/>
      <name val="AcadNusx"/>
    </font>
    <font>
      <sz val="12"/>
      <name val="Courier New"/>
      <family val="3"/>
    </font>
    <font>
      <b/>
      <sz val="12"/>
      <name val="Times New Roman"/>
      <family val="1"/>
    </font>
    <font>
      <sz val="11"/>
      <name val="Times New Roman"/>
      <family val="1"/>
    </font>
    <font>
      <b/>
      <sz val="11"/>
      <name val="Courier New"/>
      <family val="3"/>
    </font>
    <font>
      <sz val="10"/>
      <name val="Times New Roman"/>
      <family val="1"/>
    </font>
    <font>
      <sz val="11"/>
      <name val="Courier New"/>
      <family val="3"/>
    </font>
    <font>
      <sz val="12"/>
      <color indexed="12"/>
      <name val="Sylfaen"/>
      <family val="1"/>
    </font>
    <font>
      <sz val="10"/>
      <name val="Courier New"/>
      <family val="3"/>
      <charset val="204"/>
    </font>
    <font>
      <b/>
      <sz val="10"/>
      <name val="Courier New"/>
      <family val="3"/>
      <charset val="204"/>
    </font>
    <font>
      <sz val="10"/>
      <color indexed="10"/>
      <name val="Arial"/>
      <family val="2"/>
      <charset val="204"/>
    </font>
    <font>
      <b/>
      <sz val="9"/>
      <color indexed="8"/>
      <name val="AcadNusx"/>
    </font>
    <font>
      <sz val="10"/>
      <color indexed="8"/>
      <name val="AcadNusx"/>
    </font>
    <font>
      <sz val="16"/>
      <name val="Sylfaen"/>
      <family val="1"/>
    </font>
    <font>
      <b/>
      <sz val="12"/>
      <name val="Courier New"/>
      <family val="3"/>
    </font>
    <font>
      <b/>
      <sz val="16"/>
      <color indexed="8"/>
      <name val="AcadNusx"/>
    </font>
  </fonts>
  <fills count="3">
    <fill>
      <patternFill patternType="none"/>
    </fill>
    <fill>
      <patternFill patternType="gray125"/>
    </fill>
    <fill>
      <patternFill patternType="solid">
        <fgColor indexed="9"/>
        <bgColor indexed="64"/>
      </patternFill>
    </fill>
  </fills>
  <borders count="39">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bottom style="thin">
        <color indexed="22"/>
      </bottom>
      <diagonal/>
    </border>
    <border>
      <left/>
      <right style="thin">
        <color indexed="64"/>
      </right>
      <top/>
      <bottom style="thin">
        <color indexed="22"/>
      </bottom>
      <diagonal/>
    </border>
    <border>
      <left/>
      <right style="thin">
        <color indexed="64"/>
      </right>
      <top style="thin">
        <color indexed="22"/>
      </top>
      <bottom style="thin">
        <color indexed="64"/>
      </bottom>
      <diagonal/>
    </border>
    <border>
      <left style="thin">
        <color indexed="64"/>
      </left>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top style="thin">
        <color indexed="22"/>
      </top>
      <bottom style="thin">
        <color indexed="55"/>
      </bottom>
      <diagonal/>
    </border>
    <border>
      <left style="thin">
        <color indexed="64"/>
      </left>
      <right style="thin">
        <color indexed="64"/>
      </right>
      <top style="thin">
        <color indexed="22"/>
      </top>
      <bottom style="thin">
        <color indexed="55"/>
      </bottom>
      <diagonal/>
    </border>
    <border>
      <left/>
      <right style="thin">
        <color indexed="64"/>
      </right>
      <top style="thin">
        <color indexed="22"/>
      </top>
      <bottom style="thin">
        <color indexed="55"/>
      </bottom>
      <diagonal/>
    </border>
    <border>
      <left style="thin">
        <color indexed="64"/>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top style="thin">
        <color indexed="22"/>
      </top>
      <bottom/>
      <diagonal/>
    </border>
    <border>
      <left style="thin">
        <color indexed="64"/>
      </left>
      <right style="thin">
        <color indexed="64"/>
      </right>
      <top style="thin">
        <color indexed="22"/>
      </top>
      <bottom/>
      <diagonal/>
    </border>
    <border>
      <left/>
      <right style="thin">
        <color indexed="64"/>
      </right>
      <top style="thin">
        <color indexed="2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55"/>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22"/>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64"/>
      </bottom>
      <diagonal/>
    </border>
    <border>
      <left style="thin">
        <color indexed="64"/>
      </left>
      <right style="thin">
        <color indexed="64"/>
      </right>
      <top/>
      <bottom style="thin">
        <color indexed="55"/>
      </bottom>
      <diagonal/>
    </border>
    <border>
      <left/>
      <right/>
      <top/>
      <bottom style="thin">
        <color indexed="64"/>
      </bottom>
      <diagonal/>
    </border>
  </borders>
  <cellStyleXfs count="13">
    <xf numFmtId="0" fontId="0" fillId="0" borderId="0"/>
    <xf numFmtId="174" fontId="32" fillId="0" borderId="0" applyFont="0" applyFill="0" applyBorder="0" applyAlignment="0" applyProtection="0"/>
    <xf numFmtId="0" fontId="2" fillId="0" borderId="1">
      <alignment horizontal="center" vertical="center"/>
    </xf>
    <xf numFmtId="0" fontId="3" fillId="0" borderId="0"/>
    <xf numFmtId="0" fontId="32" fillId="0" borderId="0"/>
    <xf numFmtId="0" fontId="32" fillId="0" borderId="0"/>
    <xf numFmtId="0" fontId="32" fillId="0" borderId="0"/>
    <xf numFmtId="0" fontId="32" fillId="0" borderId="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0" fontId="8" fillId="0" borderId="0"/>
  </cellStyleXfs>
  <cellXfs count="332">
    <xf numFmtId="0" fontId="0" fillId="0" borderId="0" xfId="0"/>
    <xf numFmtId="168" fontId="0" fillId="0" borderId="0" xfId="0" applyNumberFormat="1"/>
    <xf numFmtId="0" fontId="5" fillId="0" borderId="0" xfId="0" applyFont="1"/>
    <xf numFmtId="0" fontId="6" fillId="0" borderId="0" xfId="0" applyFont="1" applyFill="1" applyAlignment="1">
      <alignment horizontal="right" vertical="center"/>
    </xf>
    <xf numFmtId="169" fontId="1" fillId="0" borderId="0" xfId="0" applyNumberFormat="1" applyFont="1" applyFill="1"/>
    <xf numFmtId="172" fontId="1" fillId="0" borderId="0" xfId="0" applyNumberFormat="1" applyFont="1" applyFill="1"/>
    <xf numFmtId="0" fontId="10" fillId="0" borderId="0" xfId="0" applyFont="1"/>
    <xf numFmtId="0" fontId="11" fillId="0" borderId="0" xfId="0" applyFont="1" applyAlignment="1">
      <alignment vertical="center"/>
    </xf>
    <xf numFmtId="0" fontId="13" fillId="0" borderId="0" xfId="0" applyFont="1" applyFill="1" applyAlignment="1">
      <alignment horizontal="right" vertical="center"/>
    </xf>
    <xf numFmtId="49" fontId="15" fillId="0" borderId="2"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0" xfId="0" applyFont="1"/>
    <xf numFmtId="0" fontId="17" fillId="0" borderId="0" xfId="0" applyFont="1"/>
    <xf numFmtId="0" fontId="16" fillId="0" borderId="3" xfId="0" applyFont="1" applyBorder="1" applyAlignment="1">
      <alignment vertical="center" wrapText="1"/>
    </xf>
    <xf numFmtId="170" fontId="19" fillId="0" borderId="4" xfId="0" applyNumberFormat="1" applyFont="1" applyBorder="1" applyAlignment="1">
      <alignment horizontal="center" vertical="center"/>
    </xf>
    <xf numFmtId="49" fontId="18" fillId="0" borderId="5" xfId="0" applyNumberFormat="1" applyFont="1" applyBorder="1" applyAlignment="1">
      <alignment horizontal="center" vertical="center"/>
    </xf>
    <xf numFmtId="0" fontId="20" fillId="0" borderId="6" xfId="0" applyFont="1" applyFill="1" applyBorder="1" applyAlignment="1">
      <alignment horizontal="left" vertical="center" wrapText="1" indent="1"/>
    </xf>
    <xf numFmtId="171" fontId="15" fillId="0" borderId="1" xfId="0" applyNumberFormat="1" applyFont="1" applyBorder="1" applyAlignment="1">
      <alignment horizontal="center" vertical="center"/>
    </xf>
    <xf numFmtId="49" fontId="18" fillId="0" borderId="7" xfId="0" applyNumberFormat="1" applyFont="1" applyBorder="1" applyAlignment="1">
      <alignment horizontal="center" vertical="center"/>
    </xf>
    <xf numFmtId="0" fontId="21" fillId="0" borderId="8" xfId="0" applyFont="1" applyFill="1" applyBorder="1" applyAlignment="1">
      <alignment horizontal="left" vertical="center" wrapText="1" indent="1"/>
    </xf>
    <xf numFmtId="170" fontId="15" fillId="0" borderId="9" xfId="0" applyNumberFormat="1" applyFont="1" applyBorder="1" applyAlignment="1">
      <alignment horizontal="center" vertical="center"/>
    </xf>
    <xf numFmtId="0" fontId="22" fillId="0" borderId="8" xfId="0" applyFont="1" applyFill="1" applyBorder="1" applyAlignment="1">
      <alignment horizontal="left" vertical="center" wrapText="1" indent="2"/>
    </xf>
    <xf numFmtId="49" fontId="23" fillId="0" borderId="7" xfId="0" applyNumberFormat="1" applyFont="1" applyBorder="1" applyAlignment="1">
      <alignment horizontal="center" vertical="center"/>
    </xf>
    <xf numFmtId="0" fontId="21" fillId="0" borderId="10" xfId="0" applyFont="1" applyFill="1" applyBorder="1" applyAlignment="1">
      <alignment horizontal="left" vertical="center" wrapText="1" indent="1"/>
    </xf>
    <xf numFmtId="170" fontId="15" fillId="0" borderId="11" xfId="0" applyNumberFormat="1" applyFont="1" applyBorder="1" applyAlignment="1">
      <alignment horizontal="center" vertical="center"/>
    </xf>
    <xf numFmtId="49" fontId="23" fillId="0" borderId="2" xfId="0" applyNumberFormat="1" applyFont="1" applyBorder="1" applyAlignment="1">
      <alignment horizontal="center" vertical="center"/>
    </xf>
    <xf numFmtId="0" fontId="10" fillId="0" borderId="3" xfId="0" applyNumberFormat="1" applyFont="1" applyBorder="1" applyAlignment="1">
      <alignment horizontal="left" vertical="center" wrapText="1"/>
    </xf>
    <xf numFmtId="170" fontId="15" fillId="0" borderId="3" xfId="0" applyNumberFormat="1" applyFont="1" applyBorder="1" applyAlignment="1">
      <alignment horizontal="center" vertical="center"/>
    </xf>
    <xf numFmtId="170" fontId="24" fillId="0" borderId="9" xfId="0" applyNumberFormat="1" applyFont="1" applyBorder="1" applyAlignment="1">
      <alignment horizontal="center" vertical="center"/>
    </xf>
    <xf numFmtId="170" fontId="25" fillId="0" borderId="9" xfId="0" applyNumberFormat="1" applyFont="1" applyBorder="1" applyAlignment="1">
      <alignment horizontal="center" vertical="center"/>
    </xf>
    <xf numFmtId="0" fontId="26" fillId="0" borderId="3" xfId="0" applyNumberFormat="1" applyFont="1" applyBorder="1" applyAlignment="1">
      <alignment horizontal="left" vertical="center" wrapText="1"/>
    </xf>
    <xf numFmtId="170" fontId="15" fillId="0" borderId="12" xfId="0" applyNumberFormat="1" applyFont="1" applyBorder="1" applyAlignment="1">
      <alignment horizontal="center" vertical="center"/>
    </xf>
    <xf numFmtId="49" fontId="18" fillId="0" borderId="13" xfId="0" applyNumberFormat="1" applyFont="1" applyBorder="1" applyAlignment="1">
      <alignment horizontal="center" vertical="center"/>
    </xf>
    <xf numFmtId="0" fontId="16" fillId="0" borderId="0" xfId="0" applyFont="1" applyAlignment="1">
      <alignment horizontal="center" vertical="center"/>
    </xf>
    <xf numFmtId="49" fontId="23" fillId="0" borderId="2" xfId="0" applyNumberFormat="1" applyFont="1" applyFill="1" applyBorder="1" applyAlignment="1">
      <alignment horizontal="center" vertical="center"/>
    </xf>
    <xf numFmtId="0" fontId="10" fillId="0" borderId="3" xfId="0" applyNumberFormat="1" applyFont="1" applyFill="1" applyBorder="1" applyAlignment="1">
      <alignment horizontal="left" vertical="center" wrapText="1"/>
    </xf>
    <xf numFmtId="49" fontId="23" fillId="0" borderId="13" xfId="0" applyNumberFormat="1" applyFont="1" applyBorder="1" applyAlignment="1">
      <alignment horizontal="center" vertical="center"/>
    </xf>
    <xf numFmtId="170" fontId="15" fillId="0" borderId="4" xfId="0" applyNumberFormat="1" applyFont="1" applyBorder="1" applyAlignment="1">
      <alignment horizontal="center" vertical="center"/>
    </xf>
    <xf numFmtId="171" fontId="15" fillId="0" borderId="6" xfId="0" applyNumberFormat="1" applyFont="1" applyBorder="1" applyAlignment="1">
      <alignment horizontal="center" vertical="center"/>
    </xf>
    <xf numFmtId="0" fontId="27" fillId="0" borderId="3" xfId="0" applyNumberFormat="1" applyFont="1" applyBorder="1" applyAlignment="1">
      <alignment horizontal="left" vertical="center" wrapText="1"/>
    </xf>
    <xf numFmtId="0" fontId="16" fillId="0" borderId="3" xfId="0" applyFont="1" applyFill="1" applyBorder="1" applyAlignment="1">
      <alignment vertical="center" wrapText="1"/>
    </xf>
    <xf numFmtId="170" fontId="19" fillId="0" borderId="3" xfId="0" applyNumberFormat="1" applyFont="1" applyBorder="1" applyAlignment="1">
      <alignment horizontal="center" vertical="center"/>
    </xf>
    <xf numFmtId="0" fontId="28" fillId="0" borderId="3" xfId="12" applyFont="1" applyBorder="1" applyAlignment="1" applyProtection="1">
      <alignment horizontal="left" vertical="center" wrapText="1"/>
    </xf>
    <xf numFmtId="0" fontId="10" fillId="2" borderId="3" xfId="0" applyNumberFormat="1" applyFont="1" applyFill="1" applyBorder="1" applyAlignment="1">
      <alignment horizontal="left" vertical="center" wrapText="1"/>
    </xf>
    <xf numFmtId="0" fontId="10" fillId="0" borderId="3" xfId="0" applyNumberFormat="1" applyFont="1" applyFill="1" applyBorder="1" applyAlignment="1">
      <alignment vertical="center" wrapText="1"/>
    </xf>
    <xf numFmtId="170" fontId="25" fillId="0" borderId="4" xfId="0" applyNumberFormat="1" applyFont="1" applyBorder="1" applyAlignment="1">
      <alignment horizontal="center" vertical="center"/>
    </xf>
    <xf numFmtId="0" fontId="10" fillId="0" borderId="3" xfId="0" applyNumberFormat="1" applyFont="1" applyBorder="1" applyAlignment="1">
      <alignment vertical="center" wrapText="1"/>
    </xf>
    <xf numFmtId="170" fontId="15" fillId="0" borderId="4" xfId="0" applyNumberFormat="1" applyFont="1" applyFill="1" applyBorder="1" applyAlignment="1">
      <alignment horizontal="center" vertical="center"/>
    </xf>
    <xf numFmtId="0" fontId="10" fillId="2" borderId="3" xfId="0" applyNumberFormat="1" applyFont="1" applyFill="1" applyBorder="1" applyAlignment="1">
      <alignment vertical="center" wrapText="1"/>
    </xf>
    <xf numFmtId="170" fontId="15" fillId="0" borderId="3" xfId="0" applyNumberFormat="1" applyFont="1" applyFill="1" applyBorder="1" applyAlignment="1">
      <alignment horizontal="center" vertical="center"/>
    </xf>
    <xf numFmtId="170" fontId="15" fillId="0" borderId="9" xfId="0" applyNumberFormat="1" applyFont="1" applyFill="1" applyBorder="1" applyAlignment="1">
      <alignment horizontal="center" vertical="center"/>
    </xf>
    <xf numFmtId="170" fontId="15" fillId="0" borderId="12" xfId="0" applyNumberFormat="1" applyFont="1" applyFill="1" applyBorder="1" applyAlignment="1">
      <alignment horizontal="center" vertical="center"/>
    </xf>
    <xf numFmtId="170" fontId="25" fillId="0" borderId="4" xfId="0" applyNumberFormat="1" applyFont="1" applyFill="1" applyBorder="1" applyAlignment="1">
      <alignment horizontal="center" vertical="center"/>
    </xf>
    <xf numFmtId="0" fontId="10" fillId="0" borderId="3" xfId="0" applyFont="1" applyBorder="1" applyAlignment="1">
      <alignment vertical="center" wrapText="1"/>
    </xf>
    <xf numFmtId="0" fontId="29" fillId="0" borderId="3" xfId="0" applyFont="1" applyBorder="1" applyAlignment="1">
      <alignment vertical="center" wrapText="1"/>
    </xf>
    <xf numFmtId="49" fontId="19" fillId="0" borderId="2" xfId="0" applyNumberFormat="1" applyFont="1" applyBorder="1" applyAlignment="1">
      <alignment horizontal="center" vertical="center"/>
    </xf>
    <xf numFmtId="0" fontId="30" fillId="0" borderId="3" xfId="0" applyFont="1" applyBorder="1" applyAlignment="1">
      <alignment horizontal="center" vertical="center" wrapText="1"/>
    </xf>
    <xf numFmtId="168" fontId="17" fillId="0" borderId="0" xfId="0" applyNumberFormat="1" applyFont="1"/>
    <xf numFmtId="0" fontId="21" fillId="0" borderId="14" xfId="0" applyFont="1" applyFill="1" applyBorder="1" applyAlignment="1">
      <alignment horizontal="left" vertical="center" wrapText="1" indent="1"/>
    </xf>
    <xf numFmtId="0" fontId="22" fillId="0" borderId="14" xfId="0" applyFont="1" applyFill="1" applyBorder="1" applyAlignment="1">
      <alignment horizontal="left" vertical="center" wrapText="1" indent="2"/>
    </xf>
    <xf numFmtId="170" fontId="10" fillId="0" borderId="0" xfId="0" applyNumberFormat="1" applyFont="1"/>
    <xf numFmtId="0" fontId="23" fillId="0" borderId="2" xfId="0" applyNumberFormat="1" applyFont="1" applyBorder="1" applyAlignment="1">
      <alignment horizontal="center" vertical="center"/>
    </xf>
    <xf numFmtId="0" fontId="23" fillId="0" borderId="3" xfId="0" applyNumberFormat="1" applyFont="1" applyBorder="1" applyAlignment="1">
      <alignment horizontal="center" vertical="center"/>
    </xf>
    <xf numFmtId="0" fontId="18" fillId="0" borderId="2" xfId="0" applyNumberFormat="1" applyFont="1" applyBorder="1" applyAlignment="1">
      <alignment horizontal="center" vertical="center"/>
    </xf>
    <xf numFmtId="0" fontId="23" fillId="0" borderId="2" xfId="0" applyNumberFormat="1" applyFont="1" applyFill="1" applyBorder="1" applyAlignment="1">
      <alignment horizontal="center" vertical="center"/>
    </xf>
    <xf numFmtId="49" fontId="18" fillId="0" borderId="15" xfId="0" applyNumberFormat="1" applyFont="1" applyBorder="1" applyAlignment="1">
      <alignment horizontal="center" vertical="center"/>
    </xf>
    <xf numFmtId="0" fontId="21" fillId="0" borderId="16" xfId="0" applyFont="1" applyFill="1" applyBorder="1" applyAlignment="1">
      <alignment horizontal="left" vertical="center" wrapText="1" indent="1"/>
    </xf>
    <xf numFmtId="170" fontId="15" fillId="0" borderId="17" xfId="0" applyNumberFormat="1" applyFont="1" applyBorder="1" applyAlignment="1">
      <alignment horizontal="center" vertical="center"/>
    </xf>
    <xf numFmtId="0" fontId="22" fillId="0" borderId="16" xfId="0" applyFont="1" applyFill="1" applyBorder="1" applyAlignment="1">
      <alignment horizontal="left" vertical="center" wrapText="1" indent="2"/>
    </xf>
    <xf numFmtId="49" fontId="23" fillId="0" borderId="15" xfId="0" applyNumberFormat="1" applyFont="1" applyBorder="1" applyAlignment="1">
      <alignment horizontal="center" vertical="center"/>
    </xf>
    <xf numFmtId="49" fontId="18" fillId="0" borderId="18" xfId="0" applyNumberFormat="1" applyFont="1" applyBorder="1" applyAlignment="1">
      <alignment horizontal="center" vertical="center"/>
    </xf>
    <xf numFmtId="0" fontId="21" fillId="0" borderId="19" xfId="0" applyFont="1" applyFill="1" applyBorder="1" applyAlignment="1">
      <alignment horizontal="left" vertical="center" wrapText="1" indent="1"/>
    </xf>
    <xf numFmtId="170" fontId="15" fillId="0" borderId="20" xfId="0" applyNumberFormat="1" applyFont="1" applyBorder="1" applyAlignment="1">
      <alignment horizontal="center" vertical="center"/>
    </xf>
    <xf numFmtId="49" fontId="18" fillId="0" borderId="21" xfId="0" applyNumberFormat="1" applyFont="1" applyBorder="1" applyAlignment="1">
      <alignment horizontal="center" vertical="center"/>
    </xf>
    <xf numFmtId="0" fontId="21" fillId="0" borderId="22" xfId="0" applyFont="1" applyFill="1" applyBorder="1" applyAlignment="1">
      <alignment horizontal="left" vertical="center" wrapText="1" indent="1"/>
    </xf>
    <xf numFmtId="170" fontId="15" fillId="0" borderId="23" xfId="0" applyNumberFormat="1" applyFont="1" applyBorder="1" applyAlignment="1">
      <alignment horizontal="center" vertical="center"/>
    </xf>
    <xf numFmtId="0" fontId="12" fillId="0" borderId="0" xfId="0" applyFont="1" applyAlignment="1">
      <alignment vertical="center" wrapText="1"/>
    </xf>
    <xf numFmtId="0" fontId="13" fillId="0" borderId="0" xfId="0" applyFont="1" applyAlignment="1">
      <alignment horizontal="justify" vertical="center" wrapText="1"/>
    </xf>
    <xf numFmtId="0" fontId="9" fillId="0" borderId="0" xfId="0" applyFont="1" applyAlignment="1">
      <alignment vertical="center" wrapText="1"/>
    </xf>
    <xf numFmtId="0" fontId="7" fillId="0" borderId="0" xfId="0" applyFont="1" applyAlignment="1">
      <alignment horizontal="justify" vertical="center" wrapText="1"/>
    </xf>
    <xf numFmtId="0" fontId="21" fillId="0" borderId="3" xfId="0" applyFont="1" applyFill="1" applyBorder="1" applyAlignment="1">
      <alignment horizontal="left" vertical="center" wrapText="1" indent="1"/>
    </xf>
    <xf numFmtId="0" fontId="10" fillId="0" borderId="0" xfId="4" applyFont="1"/>
    <xf numFmtId="0" fontId="13" fillId="0" borderId="0" xfId="4" applyFont="1" applyAlignment="1">
      <alignment vertical="center" wrapText="1"/>
    </xf>
    <xf numFmtId="173" fontId="17" fillId="0" borderId="3" xfId="4" applyNumberFormat="1" applyFont="1" applyBorder="1" applyAlignment="1">
      <alignment vertical="center" wrapText="1"/>
    </xf>
    <xf numFmtId="173" fontId="17" fillId="0" borderId="3" xfId="1" applyNumberFormat="1" applyFont="1" applyBorder="1" applyAlignment="1">
      <alignment vertical="center"/>
    </xf>
    <xf numFmtId="173" fontId="36" fillId="0" borderId="24" xfId="4" applyNumberFormat="1" applyFont="1" applyBorder="1" applyAlignment="1">
      <alignment vertical="center" wrapText="1"/>
    </xf>
    <xf numFmtId="175" fontId="10" fillId="0" borderId="0" xfId="4" applyNumberFormat="1" applyFont="1"/>
    <xf numFmtId="173" fontId="36" fillId="0" borderId="8" xfId="4" applyNumberFormat="1" applyFont="1" applyBorder="1" applyAlignment="1">
      <alignment vertical="center" wrapText="1"/>
    </xf>
    <xf numFmtId="176" fontId="10" fillId="0" borderId="0" xfId="4" applyNumberFormat="1" applyFont="1"/>
    <xf numFmtId="173" fontId="17" fillId="0" borderId="3" xfId="4" applyNumberFormat="1" applyFont="1" applyBorder="1" applyAlignment="1">
      <alignment vertical="center"/>
    </xf>
    <xf numFmtId="173" fontId="36" fillId="0" borderId="10" xfId="4" applyNumberFormat="1" applyFont="1" applyBorder="1" applyAlignment="1">
      <alignment vertical="center" wrapText="1"/>
    </xf>
    <xf numFmtId="173" fontId="36" fillId="0" borderId="25" xfId="4" applyNumberFormat="1" applyFont="1" applyBorder="1" applyAlignment="1">
      <alignment vertical="center" wrapText="1"/>
    </xf>
    <xf numFmtId="173" fontId="36" fillId="0" borderId="8" xfId="1" applyNumberFormat="1" applyFont="1" applyBorder="1" applyAlignment="1">
      <alignment vertical="center"/>
    </xf>
    <xf numFmtId="173" fontId="36" fillId="0" borderId="25" xfId="1" applyNumberFormat="1" applyFont="1" applyBorder="1" applyAlignment="1">
      <alignment vertical="center"/>
    </xf>
    <xf numFmtId="173" fontId="36" fillId="0" borderId="24" xfId="1" applyNumberFormat="1" applyFont="1" applyBorder="1" applyAlignment="1">
      <alignment vertical="center"/>
    </xf>
    <xf numFmtId="0" fontId="37" fillId="0" borderId="0" xfId="4" applyFont="1" applyAlignment="1" applyProtection="1">
      <alignment horizontal="left" vertical="center" wrapText="1"/>
      <protection locked="0"/>
    </xf>
    <xf numFmtId="0" fontId="32" fillId="0" borderId="0" xfId="4"/>
    <xf numFmtId="173" fontId="14" fillId="0" borderId="24" xfId="4" applyNumberFormat="1" applyFont="1" applyBorder="1" applyAlignment="1">
      <alignment vertical="center" wrapText="1"/>
    </xf>
    <xf numFmtId="173" fontId="39" fillId="0" borderId="24" xfId="4" applyNumberFormat="1" applyFont="1" applyBorder="1" applyAlignment="1">
      <alignment vertical="center" wrapText="1"/>
    </xf>
    <xf numFmtId="173" fontId="14" fillId="0" borderId="8" xfId="4" applyNumberFormat="1" applyFont="1" applyBorder="1" applyAlignment="1">
      <alignment vertical="center" wrapText="1"/>
    </xf>
    <xf numFmtId="173" fontId="39" fillId="0" borderId="8" xfId="4" applyNumberFormat="1" applyFont="1" applyBorder="1" applyAlignment="1">
      <alignment vertical="center" wrapText="1"/>
    </xf>
    <xf numFmtId="173" fontId="14" fillId="0" borderId="14" xfId="4" applyNumberFormat="1" applyFont="1" applyBorder="1" applyAlignment="1">
      <alignment vertical="center" wrapText="1"/>
    </xf>
    <xf numFmtId="173" fontId="39" fillId="0" borderId="14" xfId="4" applyNumberFormat="1" applyFont="1" applyBorder="1" applyAlignment="1">
      <alignment vertical="center" wrapText="1"/>
    </xf>
    <xf numFmtId="0" fontId="14" fillId="0" borderId="0" xfId="4" applyFont="1" applyBorder="1" applyAlignment="1">
      <alignment horizontal="left" vertical="center" wrapText="1" indent="3"/>
    </xf>
    <xf numFmtId="173" fontId="14" fillId="0" borderId="0" xfId="4" applyNumberFormat="1" applyFont="1" applyBorder="1" applyAlignment="1">
      <alignment vertical="center" wrapText="1"/>
    </xf>
    <xf numFmtId="177" fontId="14" fillId="0" borderId="0" xfId="4" applyNumberFormat="1" applyFont="1" applyBorder="1" applyAlignment="1">
      <alignment horizontal="center" vertical="center"/>
    </xf>
    <xf numFmtId="173" fontId="14" fillId="0" borderId="0" xfId="4" applyNumberFormat="1" applyFont="1" applyBorder="1" applyAlignment="1">
      <alignment vertical="center"/>
    </xf>
    <xf numFmtId="0" fontId="17" fillId="0" borderId="3" xfId="4" applyFont="1" applyBorder="1" applyAlignment="1">
      <alignment horizontal="center" vertical="center"/>
    </xf>
    <xf numFmtId="0" fontId="17" fillId="0" borderId="3" xfId="4" applyFont="1" applyBorder="1" applyAlignment="1">
      <alignment vertical="center" wrapText="1"/>
    </xf>
    <xf numFmtId="0" fontId="10" fillId="0" borderId="6" xfId="4" applyFont="1" applyBorder="1" applyAlignment="1">
      <alignment horizontal="center" vertical="center"/>
    </xf>
    <xf numFmtId="0" fontId="10" fillId="0" borderId="6" xfId="4" applyFont="1" applyBorder="1" applyAlignment="1">
      <alignment horizontal="left" vertical="center" wrapText="1" indent="1"/>
    </xf>
    <xf numFmtId="173" fontId="14" fillId="0" borderId="6" xfId="4" applyNumberFormat="1" applyFont="1" applyBorder="1" applyAlignment="1">
      <alignment vertical="center" wrapText="1"/>
    </xf>
    <xf numFmtId="0" fontId="10" fillId="0" borderId="8" xfId="4" applyFont="1" applyBorder="1" applyAlignment="1">
      <alignment horizontal="center" vertical="center"/>
    </xf>
    <xf numFmtId="0" fontId="10" fillId="0" borderId="8" xfId="4" applyFont="1" applyBorder="1" applyAlignment="1">
      <alignment horizontal="left" vertical="center" wrapText="1" indent="3"/>
    </xf>
    <xf numFmtId="0" fontId="10" fillId="0" borderId="25" xfId="4" quotePrefix="1" applyFont="1" applyBorder="1" applyAlignment="1">
      <alignment horizontal="center" vertical="center"/>
    </xf>
    <xf numFmtId="0" fontId="10" fillId="0" borderId="25" xfId="4" applyFont="1" applyBorder="1" applyAlignment="1">
      <alignment horizontal="left" vertical="center" wrapText="1" indent="4"/>
    </xf>
    <xf numFmtId="173" fontId="10" fillId="0" borderId="25" xfId="4" applyNumberFormat="1" applyFont="1" applyBorder="1" applyAlignment="1">
      <alignment vertical="center" wrapText="1"/>
    </xf>
    <xf numFmtId="0" fontId="36" fillId="0" borderId="26" xfId="4" quotePrefix="1" applyFont="1" applyBorder="1" applyAlignment="1">
      <alignment horizontal="center" vertical="center"/>
    </xf>
    <xf numFmtId="0" fontId="10" fillId="0" borderId="26" xfId="4" applyFont="1" applyBorder="1" applyAlignment="1">
      <alignment horizontal="left" vertical="center" wrapText="1" indent="1"/>
    </xf>
    <xf numFmtId="173" fontId="36" fillId="0" borderId="26" xfId="4" applyNumberFormat="1" applyFont="1" applyBorder="1" applyAlignment="1">
      <alignment vertical="center" wrapText="1"/>
    </xf>
    <xf numFmtId="173" fontId="17" fillId="0" borderId="6" xfId="4" applyNumberFormat="1" applyFont="1" applyBorder="1" applyAlignment="1">
      <alignment vertical="center" wrapText="1"/>
    </xf>
    <xf numFmtId="0" fontId="36" fillId="0" borderId="16" xfId="4" quotePrefix="1" applyFont="1" applyBorder="1" applyAlignment="1">
      <alignment horizontal="center" vertical="center"/>
    </xf>
    <xf numFmtId="0" fontId="10" fillId="0" borderId="16" xfId="4" applyFont="1" applyBorder="1" applyAlignment="1">
      <alignment horizontal="left" vertical="center" wrapText="1" indent="2"/>
    </xf>
    <xf numFmtId="173" fontId="10" fillId="0" borderId="16" xfId="4" applyNumberFormat="1" applyFont="1" applyBorder="1" applyAlignment="1">
      <alignment vertical="center" wrapText="1"/>
    </xf>
    <xf numFmtId="0" fontId="36" fillId="0" borderId="6" xfId="4" quotePrefix="1" applyFont="1" applyBorder="1" applyAlignment="1">
      <alignment horizontal="center" vertical="center"/>
    </xf>
    <xf numFmtId="0" fontId="10" fillId="0" borderId="6" xfId="4" applyFont="1" applyBorder="1" applyAlignment="1">
      <alignment horizontal="left" vertical="center" wrapText="1" indent="2"/>
    </xf>
    <xf numFmtId="173" fontId="10" fillId="0" borderId="6" xfId="4" applyNumberFormat="1" applyFont="1" applyBorder="1" applyAlignment="1">
      <alignment vertical="center" wrapText="1"/>
    </xf>
    <xf numFmtId="173" fontId="10" fillId="0" borderId="6" xfId="1" applyNumberFormat="1" applyFont="1" applyBorder="1" applyAlignment="1">
      <alignment vertical="center"/>
    </xf>
    <xf numFmtId="0" fontId="36" fillId="0" borderId="27" xfId="4" quotePrefix="1" applyFont="1" applyBorder="1" applyAlignment="1">
      <alignment horizontal="center" vertical="center"/>
    </xf>
    <xf numFmtId="0" fontId="10" fillId="0" borderId="27" xfId="4" applyFont="1" applyBorder="1" applyAlignment="1">
      <alignment horizontal="left" vertical="center" wrapText="1" indent="1"/>
    </xf>
    <xf numFmtId="173" fontId="36" fillId="0" borderId="27" xfId="4" applyNumberFormat="1" applyFont="1" applyBorder="1" applyAlignment="1">
      <alignment vertical="center" wrapText="1"/>
    </xf>
    <xf numFmtId="0" fontId="36" fillId="0" borderId="14" xfId="4" quotePrefix="1" applyFont="1" applyBorder="1" applyAlignment="1">
      <alignment horizontal="center" vertical="center"/>
    </xf>
    <xf numFmtId="0" fontId="10" fillId="0" borderId="14" xfId="4" applyFont="1" applyBorder="1" applyAlignment="1">
      <alignment horizontal="left" vertical="center" wrapText="1" indent="2"/>
    </xf>
    <xf numFmtId="173" fontId="10" fillId="0" borderId="14" xfId="4" applyNumberFormat="1" applyFont="1" applyBorder="1" applyAlignment="1">
      <alignment vertical="center" wrapText="1"/>
    </xf>
    <xf numFmtId="173" fontId="10" fillId="0" borderId="14" xfId="1" applyNumberFormat="1" applyFont="1" applyBorder="1" applyAlignment="1">
      <alignment vertical="center"/>
    </xf>
    <xf numFmtId="173" fontId="39" fillId="0" borderId="10" xfId="4" applyNumberFormat="1" applyFont="1" applyBorder="1" applyAlignment="1">
      <alignment vertical="center" wrapText="1"/>
    </xf>
    <xf numFmtId="0" fontId="17" fillId="0" borderId="2" xfId="4" applyFont="1" applyBorder="1" applyAlignment="1">
      <alignment horizontal="center" vertical="center"/>
    </xf>
    <xf numFmtId="0" fontId="17" fillId="0" borderId="24" xfId="4" applyFont="1" applyBorder="1" applyAlignment="1">
      <alignment vertical="center" wrapText="1"/>
    </xf>
    <xf numFmtId="173" fontId="17" fillId="0" borderId="4" xfId="4" applyNumberFormat="1" applyFont="1" applyBorder="1" applyAlignment="1">
      <alignment vertical="center" wrapText="1"/>
    </xf>
    <xf numFmtId="0" fontId="36" fillId="0" borderId="28" xfId="4" applyFont="1" applyBorder="1" applyAlignment="1">
      <alignment horizontal="center" vertical="center"/>
    </xf>
    <xf numFmtId="0" fontId="36" fillId="0" borderId="3" xfId="4" applyFont="1" applyBorder="1" applyAlignment="1">
      <alignment horizontal="left" vertical="center" wrapText="1" indent="1"/>
    </xf>
    <xf numFmtId="173" fontId="36" fillId="0" borderId="29" xfId="4" applyNumberFormat="1" applyFont="1" applyBorder="1" applyAlignment="1">
      <alignment vertical="center" wrapText="1"/>
    </xf>
    <xf numFmtId="173" fontId="42" fillId="0" borderId="24" xfId="4" applyNumberFormat="1" applyFont="1" applyBorder="1" applyAlignment="1">
      <alignment vertical="center" wrapText="1"/>
    </xf>
    <xf numFmtId="0" fontId="36" fillId="0" borderId="2" xfId="4" applyFont="1" applyBorder="1" applyAlignment="1">
      <alignment horizontal="center" vertical="center"/>
    </xf>
    <xf numFmtId="173" fontId="36" fillId="0" borderId="4" xfId="4" applyNumberFormat="1" applyFont="1" applyBorder="1" applyAlignment="1">
      <alignment vertical="center" wrapText="1"/>
    </xf>
    <xf numFmtId="173" fontId="36" fillId="0" borderId="3" xfId="4" applyNumberFormat="1" applyFont="1" applyBorder="1" applyAlignment="1">
      <alignment vertical="center" wrapText="1"/>
    </xf>
    <xf numFmtId="173" fontId="42" fillId="0" borderId="3" xfId="4" applyNumberFormat="1" applyFont="1" applyBorder="1" applyAlignment="1">
      <alignment vertical="center" wrapText="1"/>
    </xf>
    <xf numFmtId="0" fontId="10" fillId="0" borderId="3" xfId="4" applyFont="1" applyBorder="1" applyAlignment="1">
      <alignment horizontal="left" vertical="center" wrapText="1" indent="2"/>
    </xf>
    <xf numFmtId="173" fontId="10" fillId="0" borderId="4" xfId="4" applyNumberFormat="1" applyFont="1" applyBorder="1" applyAlignment="1">
      <alignment vertical="center" wrapText="1"/>
    </xf>
    <xf numFmtId="173" fontId="10" fillId="0" borderId="3" xfId="4" applyNumberFormat="1" applyFont="1" applyBorder="1" applyAlignment="1">
      <alignment vertical="center" wrapText="1"/>
    </xf>
    <xf numFmtId="173" fontId="10" fillId="0" borderId="3" xfId="4" applyNumberFormat="1" applyFont="1" applyFill="1" applyBorder="1" applyAlignment="1">
      <alignment vertical="center" wrapText="1"/>
    </xf>
    <xf numFmtId="0" fontId="36" fillId="0" borderId="5" xfId="4" quotePrefix="1" applyFont="1" applyBorder="1" applyAlignment="1">
      <alignment horizontal="center" vertical="center"/>
    </xf>
    <xf numFmtId="173" fontId="10" fillId="0" borderId="23" xfId="4" applyNumberFormat="1" applyFont="1" applyBorder="1" applyAlignment="1">
      <alignment vertical="center" wrapText="1"/>
    </xf>
    <xf numFmtId="173" fontId="10" fillId="0" borderId="22" xfId="4" applyNumberFormat="1" applyFont="1" applyBorder="1" applyAlignment="1">
      <alignment vertical="center" wrapText="1"/>
    </xf>
    <xf numFmtId="0" fontId="36" fillId="0" borderId="30" xfId="4" applyFont="1" applyBorder="1" applyAlignment="1">
      <alignment horizontal="center" vertical="center"/>
    </xf>
    <xf numFmtId="0" fontId="10" fillId="0" borderId="24" xfId="4" applyFont="1" applyBorder="1" applyAlignment="1">
      <alignment horizontal="left" vertical="center" wrapText="1" indent="2"/>
    </xf>
    <xf numFmtId="173" fontId="10" fillId="0" borderId="31" xfId="4" applyNumberFormat="1" applyFont="1" applyBorder="1" applyAlignment="1">
      <alignment vertical="center" wrapText="1"/>
    </xf>
    <xf numFmtId="173" fontId="10" fillId="0" borderId="26" xfId="4" applyNumberFormat="1" applyFont="1" applyBorder="1" applyAlignment="1">
      <alignment vertical="center" wrapText="1"/>
    </xf>
    <xf numFmtId="173" fontId="44" fillId="0" borderId="26" xfId="4" applyNumberFormat="1" applyFont="1" applyBorder="1" applyAlignment="1">
      <alignment vertical="center" wrapText="1"/>
    </xf>
    <xf numFmtId="0" fontId="36" fillId="0" borderId="13" xfId="4" applyFont="1" applyBorder="1" applyAlignment="1">
      <alignment horizontal="center" vertical="center"/>
    </xf>
    <xf numFmtId="173" fontId="10" fillId="0" borderId="12" xfId="4" applyNumberFormat="1" applyFont="1" applyBorder="1" applyAlignment="1">
      <alignment vertical="center" wrapText="1"/>
    </xf>
    <xf numFmtId="0" fontId="36" fillId="0" borderId="32" xfId="4" applyFont="1" applyBorder="1" applyAlignment="1">
      <alignment horizontal="center" vertical="center"/>
    </xf>
    <xf numFmtId="0" fontId="36" fillId="0" borderId="25" xfId="4" applyFont="1" applyBorder="1" applyAlignment="1">
      <alignment horizontal="left" vertical="center" wrapText="1" indent="1"/>
    </xf>
    <xf numFmtId="173" fontId="36" fillId="0" borderId="33" xfId="4" applyNumberFormat="1" applyFont="1" applyBorder="1" applyAlignment="1">
      <alignment vertical="center" wrapText="1"/>
    </xf>
    <xf numFmtId="0" fontId="36" fillId="0" borderId="34" xfId="4" quotePrefix="1" applyFont="1" applyBorder="1" applyAlignment="1">
      <alignment horizontal="center" vertical="center"/>
    </xf>
    <xf numFmtId="173" fontId="10" fillId="0" borderId="11" xfId="4" applyNumberFormat="1" applyFont="1" applyBorder="1" applyAlignment="1">
      <alignment vertical="center" wrapText="1"/>
    </xf>
    <xf numFmtId="173" fontId="10" fillId="0" borderId="10" xfId="4" applyNumberFormat="1" applyFont="1" applyBorder="1" applyAlignment="1">
      <alignment vertical="center" wrapText="1"/>
    </xf>
    <xf numFmtId="0" fontId="10" fillId="0" borderId="8" xfId="4" applyFont="1" applyBorder="1" applyAlignment="1">
      <alignment horizontal="left" vertical="center" wrapText="1" indent="2"/>
    </xf>
    <xf numFmtId="173" fontId="10" fillId="0" borderId="9" xfId="4" applyNumberFormat="1" applyFont="1" applyBorder="1" applyAlignment="1">
      <alignment vertical="center" wrapText="1"/>
    </xf>
    <xf numFmtId="173" fontId="10" fillId="0" borderId="8" xfId="4" applyNumberFormat="1" applyFont="1" applyBorder="1" applyAlignment="1">
      <alignment vertical="center" wrapText="1"/>
    </xf>
    <xf numFmtId="173" fontId="39" fillId="0" borderId="22" xfId="4" applyNumberFormat="1" applyFont="1" applyBorder="1" applyAlignment="1">
      <alignment vertical="center" wrapText="1"/>
    </xf>
    <xf numFmtId="0" fontId="10" fillId="0" borderId="25" xfId="4" applyFont="1" applyBorder="1" applyAlignment="1">
      <alignment horizontal="left" vertical="center" wrapText="1" indent="2"/>
    </xf>
    <xf numFmtId="173" fontId="36" fillId="0" borderId="3" xfId="7" applyNumberFormat="1" applyFont="1" applyBorder="1" applyAlignment="1">
      <alignment vertical="center" wrapText="1"/>
    </xf>
    <xf numFmtId="0" fontId="36" fillId="0" borderId="32" xfId="4" quotePrefix="1" applyFont="1" applyBorder="1" applyAlignment="1">
      <alignment horizontal="center" vertical="center"/>
    </xf>
    <xf numFmtId="0" fontId="10" fillId="0" borderId="25" xfId="4" applyFont="1" applyBorder="1" applyAlignment="1">
      <alignment horizontal="left" vertical="center" indent="2"/>
    </xf>
    <xf numFmtId="173" fontId="10" fillId="0" borderId="33" xfId="4" applyNumberFormat="1" applyFont="1" applyBorder="1" applyAlignment="1">
      <alignment vertical="center" wrapText="1"/>
    </xf>
    <xf numFmtId="173" fontId="10" fillId="0" borderId="25" xfId="7" applyNumberFormat="1" applyFont="1" applyBorder="1" applyAlignment="1">
      <alignment vertical="center" wrapText="1"/>
    </xf>
    <xf numFmtId="173" fontId="39" fillId="0" borderId="25" xfId="4" applyNumberFormat="1" applyFont="1" applyBorder="1" applyAlignment="1">
      <alignment vertical="center" wrapText="1"/>
    </xf>
    <xf numFmtId="0" fontId="14" fillId="0" borderId="3" xfId="4" applyFont="1" applyBorder="1" applyAlignment="1">
      <alignment horizontal="center" vertical="center" wrapText="1"/>
    </xf>
    <xf numFmtId="170" fontId="29" fillId="0" borderId="29" xfId="4" applyNumberFormat="1" applyFont="1" applyBorder="1" applyAlignment="1">
      <alignment horizontal="center" vertical="center"/>
    </xf>
    <xf numFmtId="0" fontId="36" fillId="0" borderId="3" xfId="4" applyFont="1" applyBorder="1" applyAlignment="1">
      <alignment horizontal="center" vertical="center"/>
    </xf>
    <xf numFmtId="0" fontId="14" fillId="0" borderId="3" xfId="4" applyFont="1" applyBorder="1" applyAlignment="1">
      <alignment horizontal="center" vertical="center"/>
    </xf>
    <xf numFmtId="49" fontId="10" fillId="0" borderId="28" xfId="4" applyNumberFormat="1" applyFont="1" applyBorder="1" applyAlignment="1">
      <alignment horizontal="center" vertical="center"/>
    </xf>
    <xf numFmtId="0" fontId="36" fillId="0" borderId="24" xfId="6" applyFont="1" applyBorder="1" applyAlignment="1">
      <alignment vertical="center" wrapText="1"/>
    </xf>
    <xf numFmtId="49" fontId="10" fillId="0" borderId="7" xfId="4" applyNumberFormat="1" applyFont="1" applyBorder="1" applyAlignment="1">
      <alignment horizontal="center" vertical="center"/>
    </xf>
    <xf numFmtId="0" fontId="36" fillId="0" borderId="8" xfId="6" applyFont="1" applyBorder="1" applyAlignment="1">
      <alignment vertical="center" wrapText="1"/>
    </xf>
    <xf numFmtId="0" fontId="36" fillId="0" borderId="8" xfId="4" applyFont="1" applyBorder="1" applyAlignment="1">
      <alignment vertical="center" wrapText="1"/>
    </xf>
    <xf numFmtId="49" fontId="10" fillId="0" borderId="32" xfId="4" applyNumberFormat="1" applyFont="1" applyBorder="1" applyAlignment="1">
      <alignment horizontal="center" vertical="center"/>
    </xf>
    <xf numFmtId="0" fontId="36" fillId="0" borderId="25" xfId="4" applyFont="1" applyBorder="1" applyAlignment="1">
      <alignment vertical="center" wrapText="1"/>
    </xf>
    <xf numFmtId="170" fontId="29" fillId="0" borderId="4" xfId="4" applyNumberFormat="1" applyFont="1" applyBorder="1" applyAlignment="1">
      <alignment horizontal="center" vertical="center"/>
    </xf>
    <xf numFmtId="0" fontId="36" fillId="0" borderId="24" xfId="4" applyFont="1" applyBorder="1" applyAlignment="1">
      <alignment horizontal="center" vertical="center" wrapText="1"/>
    </xf>
    <xf numFmtId="0" fontId="10" fillId="0" borderId="10" xfId="4" quotePrefix="1" applyFont="1" applyBorder="1" applyAlignment="1">
      <alignment horizontal="center" vertical="center"/>
    </xf>
    <xf numFmtId="0" fontId="36" fillId="0" borderId="10" xfId="4" applyFont="1" applyBorder="1" applyAlignment="1">
      <alignment horizontal="left" vertical="center" wrapText="1" indent="1"/>
    </xf>
    <xf numFmtId="0" fontId="14" fillId="0" borderId="24" xfId="4" applyFont="1" applyBorder="1" applyAlignment="1">
      <alignment horizontal="center" vertical="center"/>
    </xf>
    <xf numFmtId="49" fontId="29" fillId="0" borderId="2" xfId="4" applyNumberFormat="1" applyFont="1" applyBorder="1" applyAlignment="1">
      <alignment horizontal="center" vertical="center"/>
    </xf>
    <xf numFmtId="170" fontId="17" fillId="0" borderId="3" xfId="4" applyNumberFormat="1" applyFont="1" applyBorder="1" applyAlignment="1">
      <alignment horizontal="center" vertical="center"/>
    </xf>
    <xf numFmtId="49" fontId="36" fillId="0" borderId="2" xfId="4" applyNumberFormat="1" applyFont="1" applyBorder="1" applyAlignment="1">
      <alignment horizontal="center" vertical="center"/>
    </xf>
    <xf numFmtId="178" fontId="36" fillId="0" borderId="3" xfId="4" applyNumberFormat="1" applyFont="1" applyBorder="1" applyAlignment="1">
      <alignment horizontal="center" vertical="center"/>
    </xf>
    <xf numFmtId="49" fontId="36" fillId="0" borderId="34" xfId="4" applyNumberFormat="1" applyFont="1" applyBorder="1" applyAlignment="1">
      <alignment horizontal="center" vertical="center"/>
    </xf>
    <xf numFmtId="0" fontId="10" fillId="0" borderId="10" xfId="4" applyFont="1" applyBorder="1" applyAlignment="1">
      <alignment horizontal="left" vertical="center" wrapText="1" indent="2"/>
    </xf>
    <xf numFmtId="178" fontId="10" fillId="0" borderId="11" xfId="4" applyNumberFormat="1" applyFont="1" applyBorder="1" applyAlignment="1">
      <alignment horizontal="center" vertical="center"/>
    </xf>
    <xf numFmtId="49" fontId="36" fillId="0" borderId="7" xfId="4" applyNumberFormat="1" applyFont="1" applyBorder="1" applyAlignment="1">
      <alignment horizontal="center" vertical="center"/>
    </xf>
    <xf numFmtId="178" fontId="10" fillId="0" borderId="9" xfId="4" applyNumberFormat="1" applyFont="1" applyBorder="1" applyAlignment="1">
      <alignment horizontal="center" vertical="center"/>
    </xf>
    <xf numFmtId="49" fontId="36" fillId="0" borderId="21" xfId="4" applyNumberFormat="1" applyFont="1" applyBorder="1" applyAlignment="1">
      <alignment horizontal="center" vertical="center"/>
    </xf>
    <xf numFmtId="0" fontId="10" fillId="0" borderId="22" xfId="4" applyFont="1" applyBorder="1" applyAlignment="1">
      <alignment horizontal="left" vertical="center" wrapText="1" indent="2"/>
    </xf>
    <xf numFmtId="178" fontId="10" fillId="0" borderId="23" xfId="4" applyNumberFormat="1" applyFont="1" applyBorder="1" applyAlignment="1">
      <alignment horizontal="center" vertical="center"/>
    </xf>
    <xf numFmtId="0" fontId="36" fillId="0" borderId="8" xfId="4" applyFont="1" applyBorder="1" applyAlignment="1">
      <alignment horizontal="left" vertical="center" wrapText="1" indent="1"/>
    </xf>
    <xf numFmtId="0" fontId="36" fillId="0" borderId="22" xfId="4" applyFont="1" applyBorder="1" applyAlignment="1">
      <alignment horizontal="left" vertical="center" wrapText="1" indent="1"/>
    </xf>
    <xf numFmtId="173" fontId="17" fillId="0" borderId="4" xfId="4" applyNumberFormat="1" applyFont="1" applyBorder="1" applyAlignment="1">
      <alignment horizontal="center" vertical="center"/>
    </xf>
    <xf numFmtId="173" fontId="17" fillId="0" borderId="3" xfId="4" applyNumberFormat="1" applyFont="1" applyBorder="1" applyAlignment="1">
      <alignment horizontal="center" vertical="center"/>
    </xf>
    <xf numFmtId="49" fontId="36" fillId="0" borderId="32" xfId="4" applyNumberFormat="1" applyFont="1" applyBorder="1" applyAlignment="1">
      <alignment horizontal="center" vertical="center"/>
    </xf>
    <xf numFmtId="173" fontId="47" fillId="0" borderId="3" xfId="4" applyNumberFormat="1" applyFont="1" applyBorder="1" applyAlignment="1">
      <alignment horizontal="center" vertical="center"/>
    </xf>
    <xf numFmtId="49" fontId="36" fillId="0" borderId="30" xfId="4" applyNumberFormat="1" applyFont="1" applyBorder="1" applyAlignment="1">
      <alignment horizontal="center" vertical="center"/>
    </xf>
    <xf numFmtId="0" fontId="10" fillId="0" borderId="26" xfId="4" applyFont="1" applyBorder="1" applyAlignment="1">
      <alignment horizontal="left" vertical="center" wrapText="1" indent="2"/>
    </xf>
    <xf numFmtId="49" fontId="36" fillId="0" borderId="13" xfId="4" applyNumberFormat="1" applyFont="1" applyBorder="1" applyAlignment="1">
      <alignment horizontal="center" vertical="center"/>
    </xf>
    <xf numFmtId="0" fontId="10" fillId="0" borderId="14" xfId="4" applyFont="1" applyBorder="1" applyAlignment="1">
      <alignment horizontal="left" vertical="center" wrapText="1" indent="1"/>
    </xf>
    <xf numFmtId="49" fontId="36" fillId="0" borderId="5" xfId="4" applyNumberFormat="1" applyFont="1" applyBorder="1" applyAlignment="1">
      <alignment horizontal="center" vertical="center"/>
    </xf>
    <xf numFmtId="0" fontId="10" fillId="0" borderId="6" xfId="4" applyFont="1" applyBorder="1" applyAlignment="1">
      <alignment vertical="center" wrapText="1"/>
    </xf>
    <xf numFmtId="173" fontId="10" fillId="0" borderId="29" xfId="4" applyNumberFormat="1" applyFont="1" applyBorder="1" applyAlignment="1">
      <alignment horizontal="center" vertical="center"/>
    </xf>
    <xf numFmtId="173" fontId="10" fillId="0" borderId="24" xfId="4" applyNumberFormat="1" applyFont="1" applyBorder="1" applyAlignment="1">
      <alignment horizontal="center" vertical="center"/>
    </xf>
    <xf numFmtId="173" fontId="46" fillId="0" borderId="3" xfId="4" applyNumberFormat="1" applyFont="1" applyBorder="1" applyAlignment="1">
      <alignment horizontal="center" vertical="center"/>
    </xf>
    <xf numFmtId="0" fontId="36" fillId="0" borderId="26" xfId="4" applyFont="1" applyBorder="1" applyAlignment="1">
      <alignment horizontal="left" vertical="center" wrapText="1" indent="1"/>
    </xf>
    <xf numFmtId="0" fontId="36" fillId="0" borderId="14" xfId="4" applyFont="1" applyBorder="1" applyAlignment="1">
      <alignment horizontal="left" vertical="center" wrapText="1" indent="1"/>
    </xf>
    <xf numFmtId="179" fontId="48" fillId="0" borderId="0" xfId="4" applyNumberFormat="1" applyFont="1"/>
    <xf numFmtId="180" fontId="32" fillId="0" borderId="0" xfId="4" applyNumberFormat="1"/>
    <xf numFmtId="0" fontId="36" fillId="0" borderId="3" xfId="4" applyFont="1" applyBorder="1" applyAlignment="1">
      <alignment horizontal="center" vertical="center" wrapText="1"/>
    </xf>
    <xf numFmtId="173" fontId="39" fillId="0" borderId="1" xfId="4" applyNumberFormat="1" applyFont="1" applyBorder="1" applyAlignment="1">
      <alignment vertical="center"/>
    </xf>
    <xf numFmtId="173" fontId="39" fillId="0" borderId="6" xfId="4" applyNumberFormat="1" applyFont="1" applyBorder="1" applyAlignment="1">
      <alignment vertical="center"/>
    </xf>
    <xf numFmtId="0" fontId="49" fillId="0" borderId="0" xfId="4" applyFont="1" applyBorder="1" applyAlignment="1" applyProtection="1">
      <alignment horizontal="left" vertical="center" wrapText="1"/>
      <protection locked="0"/>
    </xf>
    <xf numFmtId="173" fontId="52" fillId="0" borderId="3" xfId="4" applyNumberFormat="1" applyFont="1" applyBorder="1" applyAlignment="1">
      <alignment vertical="center"/>
    </xf>
    <xf numFmtId="173" fontId="39" fillId="0" borderId="8" xfId="4" applyNumberFormat="1" applyFont="1" applyBorder="1" applyAlignment="1">
      <alignment vertical="center"/>
    </xf>
    <xf numFmtId="173" fontId="36" fillId="0" borderId="14" xfId="4" applyNumberFormat="1" applyFont="1" applyBorder="1" applyAlignment="1">
      <alignment vertical="center" wrapText="1"/>
    </xf>
    <xf numFmtId="0" fontId="53" fillId="0" borderId="0" xfId="4" applyFont="1" applyAlignment="1" applyProtection="1">
      <alignment horizontal="left" vertical="center" wrapText="1"/>
      <protection locked="0"/>
    </xf>
    <xf numFmtId="173" fontId="36" fillId="0" borderId="26" xfId="1" applyNumberFormat="1" applyFont="1" applyBorder="1" applyAlignment="1">
      <alignment vertical="center"/>
    </xf>
    <xf numFmtId="173" fontId="39" fillId="0" borderId="8" xfId="1" applyNumberFormat="1" applyFont="1" applyBorder="1" applyAlignment="1">
      <alignment vertical="center"/>
    </xf>
    <xf numFmtId="173" fontId="52" fillId="0" borderId="3" xfId="4" applyNumberFormat="1" applyFont="1" applyBorder="1" applyAlignment="1">
      <alignment vertical="center" wrapText="1"/>
    </xf>
    <xf numFmtId="170" fontId="10" fillId="0" borderId="35" xfId="4" applyNumberFormat="1" applyFont="1" applyBorder="1" applyAlignment="1">
      <alignment horizontal="center" vertical="center"/>
    </xf>
    <xf numFmtId="170" fontId="10" fillId="0" borderId="19" xfId="4" applyNumberFormat="1" applyFont="1" applyBorder="1" applyAlignment="1">
      <alignment horizontal="center" vertical="center"/>
    </xf>
    <xf numFmtId="170" fontId="10" fillId="0" borderId="36" xfId="4" applyNumberFormat="1" applyFont="1" applyBorder="1" applyAlignment="1">
      <alignment horizontal="center" vertical="center"/>
    </xf>
    <xf numFmtId="170" fontId="36" fillId="0" borderId="3" xfId="4" applyNumberFormat="1" applyFont="1" applyBorder="1" applyAlignment="1">
      <alignment horizontal="center" vertical="center"/>
    </xf>
    <xf numFmtId="170" fontId="10" fillId="0" borderId="24" xfId="4" applyNumberFormat="1" applyFont="1" applyBorder="1" applyAlignment="1">
      <alignment horizontal="center" vertical="center"/>
    </xf>
    <xf numFmtId="170" fontId="10" fillId="0" borderId="37" xfId="4" applyNumberFormat="1" applyFont="1" applyBorder="1" applyAlignment="1">
      <alignment horizontal="center" vertical="center"/>
    </xf>
    <xf numFmtId="170" fontId="10" fillId="0" borderId="6" xfId="4" applyNumberFormat="1" applyFont="1" applyBorder="1" applyAlignment="1">
      <alignment horizontal="center" vertical="center"/>
    </xf>
    <xf numFmtId="170" fontId="10" fillId="0" borderId="3" xfId="4" applyNumberFormat="1" applyFont="1" applyBorder="1" applyAlignment="1">
      <alignment horizontal="center" vertical="center"/>
    </xf>
    <xf numFmtId="178" fontId="10" fillId="0" borderId="4" xfId="4" applyNumberFormat="1" applyFont="1" applyBorder="1" applyAlignment="1">
      <alignment horizontal="center" vertical="center"/>
    </xf>
    <xf numFmtId="0" fontId="36" fillId="0" borderId="7" xfId="4" applyFont="1" applyBorder="1" applyAlignment="1">
      <alignment horizontal="left" vertical="center" wrapText="1" indent="5"/>
    </xf>
    <xf numFmtId="0" fontId="36" fillId="0" borderId="9" xfId="4" applyFont="1" applyBorder="1" applyAlignment="1">
      <alignment horizontal="left" vertical="center" wrapText="1" indent="5"/>
    </xf>
    <xf numFmtId="0" fontId="36" fillId="0" borderId="13" xfId="4" applyFont="1" applyBorder="1" applyAlignment="1">
      <alignment horizontal="left" vertical="center" wrapText="1" indent="5"/>
    </xf>
    <xf numFmtId="0" fontId="36" fillId="0" borderId="12" xfId="4" applyFont="1" applyBorder="1" applyAlignment="1">
      <alignment horizontal="left" vertical="center" wrapText="1" indent="5"/>
    </xf>
    <xf numFmtId="0" fontId="17" fillId="0" borderId="2" xfId="4" applyFont="1" applyBorder="1" applyAlignment="1">
      <alignment horizontal="left" vertical="center" wrapText="1" indent="1"/>
    </xf>
    <xf numFmtId="0" fontId="17" fillId="0" borderId="4" xfId="4" applyFont="1" applyBorder="1" applyAlignment="1">
      <alignment horizontal="left" vertical="center" wrapText="1" indent="1"/>
    </xf>
    <xf numFmtId="0" fontId="17" fillId="0" borderId="2" xfId="4" applyFont="1" applyBorder="1" applyAlignment="1">
      <alignment horizontal="left" vertical="center" wrapText="1" indent="2"/>
    </xf>
    <xf numFmtId="0" fontId="17" fillId="0" borderId="4" xfId="4" applyFont="1" applyBorder="1" applyAlignment="1">
      <alignment horizontal="left" vertical="center" wrapText="1" indent="2"/>
    </xf>
    <xf numFmtId="0" fontId="36" fillId="0" borderId="30" xfId="4" applyFont="1" applyBorder="1" applyAlignment="1">
      <alignment horizontal="left" vertical="center" wrapText="1" indent="5"/>
    </xf>
    <xf numFmtId="0" fontId="36" fillId="0" borderId="31" xfId="4" applyFont="1" applyBorder="1" applyAlignment="1">
      <alignment horizontal="left" vertical="center" wrapText="1" indent="5"/>
    </xf>
    <xf numFmtId="0" fontId="36" fillId="0" borderId="3" xfId="4" applyFont="1" applyBorder="1" applyAlignment="1">
      <alignment horizontal="center" vertical="center" wrapText="1"/>
    </xf>
    <xf numFmtId="0" fontId="14" fillId="0" borderId="3" xfId="4" applyFont="1" applyBorder="1" applyAlignment="1">
      <alignment horizontal="center" vertical="center" wrapText="1"/>
    </xf>
    <xf numFmtId="0" fontId="33" fillId="0" borderId="0" xfId="4" applyFont="1" applyAlignment="1">
      <alignment horizontal="center" vertical="center" wrapText="1"/>
    </xf>
    <xf numFmtId="0" fontId="31" fillId="0" borderId="0" xfId="4" applyFont="1" applyAlignment="1">
      <alignment horizontal="center" vertical="center" wrapText="1"/>
    </xf>
    <xf numFmtId="0" fontId="34" fillId="0" borderId="0" xfId="4" applyFont="1" applyAlignment="1">
      <alignment vertical="center" wrapText="1"/>
    </xf>
    <xf numFmtId="0" fontId="35" fillId="0" borderId="0" xfId="4" applyFont="1" applyAlignment="1">
      <alignment vertical="center" wrapText="1"/>
    </xf>
    <xf numFmtId="0" fontId="13" fillId="0" borderId="0" xfId="5" applyFont="1" applyAlignment="1">
      <alignment vertical="center" wrapText="1"/>
    </xf>
    <xf numFmtId="0" fontId="28" fillId="0" borderId="38" xfId="4" applyFont="1" applyBorder="1" applyAlignment="1" applyProtection="1">
      <alignment horizontal="right" vertical="center" wrapText="1"/>
      <protection locked="0"/>
    </xf>
    <xf numFmtId="0" fontId="12" fillId="0" borderId="28" xfId="4" applyFont="1" applyBorder="1" applyAlignment="1">
      <alignment horizontal="center" vertical="center" wrapText="1"/>
    </xf>
    <xf numFmtId="0" fontId="12" fillId="0" borderId="29" xfId="4" applyFont="1" applyBorder="1" applyAlignment="1">
      <alignment horizontal="center" vertical="center" wrapText="1"/>
    </xf>
    <xf numFmtId="0" fontId="12" fillId="0" borderId="32" xfId="4" applyFont="1" applyBorder="1" applyAlignment="1">
      <alignment horizontal="center" vertical="center" wrapText="1"/>
    </xf>
    <xf numFmtId="0" fontId="12" fillId="0" borderId="33" xfId="4" applyFont="1" applyBorder="1" applyAlignment="1">
      <alignment horizontal="center" vertical="center" wrapText="1"/>
    </xf>
    <xf numFmtId="0" fontId="13" fillId="0" borderId="0" xfId="4" applyFont="1" applyAlignment="1">
      <alignment vertical="center" wrapText="1"/>
    </xf>
    <xf numFmtId="0" fontId="38" fillId="0" borderId="3" xfId="4" applyFont="1" applyBorder="1" applyAlignment="1">
      <alignment horizontal="center" vertical="center" wrapText="1"/>
    </xf>
    <xf numFmtId="0" fontId="12" fillId="0" borderId="0" xfId="4" applyFont="1" applyAlignment="1">
      <alignment horizontal="left" vertical="center" wrapText="1"/>
    </xf>
    <xf numFmtId="0" fontId="13" fillId="0" borderId="0" xfId="4" applyFont="1" applyAlignment="1">
      <alignment horizontal="justify" vertical="center" wrapText="1"/>
    </xf>
    <xf numFmtId="0" fontId="14" fillId="0" borderId="24" xfId="4" applyFont="1" applyBorder="1" applyAlignment="1">
      <alignment horizontal="center" vertical="center" wrapText="1"/>
    </xf>
    <xf numFmtId="0" fontId="14" fillId="0" borderId="25" xfId="4" applyFont="1" applyBorder="1" applyAlignment="1">
      <alignment horizontal="center" vertical="center" wrapText="1"/>
    </xf>
    <xf numFmtId="0" fontId="14" fillId="0" borderId="29" xfId="4" applyFont="1" applyBorder="1" applyAlignment="1">
      <alignment horizontal="center" vertical="center" wrapText="1"/>
    </xf>
    <xf numFmtId="0" fontId="14" fillId="0" borderId="1" xfId="4" applyFont="1" applyBorder="1" applyAlignment="1">
      <alignment horizontal="center" vertical="center" wrapText="1"/>
    </xf>
    <xf numFmtId="0" fontId="14" fillId="0" borderId="33" xfId="4" applyFont="1" applyBorder="1" applyAlignment="1">
      <alignment horizontal="center" vertical="center" wrapText="1"/>
    </xf>
    <xf numFmtId="0" fontId="31" fillId="0" borderId="0" xfId="4" applyFont="1" applyAlignment="1">
      <alignment horizontal="left" vertical="center" wrapText="1"/>
    </xf>
    <xf numFmtId="0" fontId="14" fillId="0" borderId="30" xfId="4" applyFont="1" applyBorder="1" applyAlignment="1">
      <alignment horizontal="left" vertical="center" wrapText="1" indent="3"/>
    </xf>
    <xf numFmtId="0" fontId="14" fillId="0" borderId="31" xfId="4" applyFont="1" applyBorder="1" applyAlignment="1">
      <alignment horizontal="left" vertical="center" wrapText="1" indent="3"/>
    </xf>
    <xf numFmtId="0" fontId="14" fillId="0" borderId="7" xfId="4" applyFont="1" applyBorder="1" applyAlignment="1">
      <alignment horizontal="left" vertical="center" wrapText="1" indent="3"/>
    </xf>
    <xf numFmtId="0" fontId="14" fillId="0" borderId="9" xfId="4" applyFont="1" applyBorder="1" applyAlignment="1">
      <alignment horizontal="left" vertical="center" wrapText="1" indent="3"/>
    </xf>
    <xf numFmtId="0" fontId="14" fillId="0" borderId="13" xfId="4" applyFont="1" applyBorder="1" applyAlignment="1">
      <alignment horizontal="left" vertical="center" wrapText="1" indent="3"/>
    </xf>
    <xf numFmtId="0" fontId="14" fillId="0" borderId="12" xfId="4" applyFont="1" applyBorder="1" applyAlignment="1">
      <alignment horizontal="left" vertical="center" wrapText="1" indent="3"/>
    </xf>
    <xf numFmtId="0" fontId="12" fillId="0" borderId="0" xfId="4" applyFont="1" applyAlignment="1">
      <alignment vertical="center" wrapText="1"/>
    </xf>
    <xf numFmtId="0" fontId="11" fillId="0" borderId="0" xfId="4" applyFont="1" applyAlignment="1">
      <alignment horizontal="center" vertical="center"/>
    </xf>
    <xf numFmtId="0" fontId="31" fillId="0" borderId="0" xfId="4" applyFont="1" applyAlignment="1">
      <alignment horizontal="center" vertical="center"/>
    </xf>
    <xf numFmtId="0" fontId="14" fillId="0" borderId="3" xfId="4" applyFont="1" applyBorder="1" applyAlignment="1">
      <alignment horizontal="center" vertical="center"/>
    </xf>
    <xf numFmtId="0" fontId="45" fillId="0" borderId="3" xfId="4" applyFont="1" applyFill="1" applyBorder="1" applyAlignment="1">
      <alignment horizontal="left" vertical="center" wrapText="1" indent="2"/>
    </xf>
    <xf numFmtId="0" fontId="36" fillId="0" borderId="13" xfId="4" applyFont="1" applyBorder="1" applyAlignment="1">
      <alignment horizontal="left" vertical="center" wrapText="1" indent="1"/>
    </xf>
    <xf numFmtId="0" fontId="36" fillId="0" borderId="12" xfId="4" applyFont="1" applyBorder="1" applyAlignment="1">
      <alignment horizontal="left" vertical="center" wrapText="1" indent="1"/>
    </xf>
    <xf numFmtId="0" fontId="14" fillId="0" borderId="0" xfId="4" applyFont="1" applyAlignment="1">
      <alignment vertical="center" wrapText="1"/>
    </xf>
    <xf numFmtId="0" fontId="36" fillId="0" borderId="30" xfId="4" applyFont="1" applyBorder="1" applyAlignment="1">
      <alignment horizontal="left" vertical="center" wrapText="1" indent="1"/>
    </xf>
    <xf numFmtId="0" fontId="36" fillId="0" borderId="31" xfId="4" applyFont="1" applyBorder="1" applyAlignment="1">
      <alignment horizontal="left" vertical="center" wrapText="1" indent="1"/>
    </xf>
    <xf numFmtId="0" fontId="29" fillId="0" borderId="2" xfId="4" applyFont="1" applyBorder="1" applyAlignment="1">
      <alignment horizontal="center" vertical="center" wrapText="1"/>
    </xf>
    <xf numFmtId="0" fontId="29" fillId="0" borderId="4" xfId="4" applyFont="1" applyBorder="1" applyAlignment="1">
      <alignment horizontal="center" vertical="center" wrapText="1"/>
    </xf>
    <xf numFmtId="0" fontId="14" fillId="0" borderId="2" xfId="4" applyFont="1" applyBorder="1" applyAlignment="1">
      <alignment horizontal="center" vertical="center" wrapText="1"/>
    </xf>
    <xf numFmtId="0" fontId="14" fillId="0" borderId="4" xfId="4" applyFont="1" applyBorder="1" applyAlignment="1">
      <alignment horizontal="center" vertical="center" wrapText="1"/>
    </xf>
    <xf numFmtId="0" fontId="17" fillId="0" borderId="2" xfId="4" applyFont="1" applyBorder="1" applyAlignment="1">
      <alignment vertical="center" wrapText="1"/>
    </xf>
    <xf numFmtId="0" fontId="17" fillId="0" borderId="4" xfId="4" applyFont="1" applyBorder="1" applyAlignment="1">
      <alignment vertical="center" wrapText="1"/>
    </xf>
    <xf numFmtId="49" fontId="34" fillId="0" borderId="2" xfId="4" applyNumberFormat="1" applyFont="1" applyBorder="1" applyAlignment="1">
      <alignment horizontal="center" vertical="center"/>
    </xf>
    <xf numFmtId="49" fontId="34" fillId="0" borderId="4" xfId="4" applyNumberFormat="1" applyFont="1" applyBorder="1" applyAlignment="1">
      <alignment horizontal="center" vertical="center"/>
    </xf>
    <xf numFmtId="0" fontId="14" fillId="0" borderId="28" xfId="4" applyFont="1" applyBorder="1" applyAlignment="1">
      <alignment horizontal="center" vertical="center" wrapText="1"/>
    </xf>
    <xf numFmtId="0" fontId="36" fillId="0" borderId="7" xfId="4" applyFont="1" applyBorder="1" applyAlignment="1">
      <alignment horizontal="left" vertical="center" wrapText="1" indent="4"/>
    </xf>
    <xf numFmtId="0" fontId="36" fillId="0" borderId="9" xfId="4" applyFont="1" applyBorder="1" applyAlignment="1">
      <alignment horizontal="left" vertical="center" wrapText="1" indent="4"/>
    </xf>
    <xf numFmtId="0" fontId="50" fillId="0" borderId="38" xfId="4" applyFont="1" applyBorder="1" applyAlignment="1" applyProtection="1">
      <alignment horizontal="center" vertical="center" wrapText="1"/>
      <protection locked="0"/>
    </xf>
    <xf numFmtId="0" fontId="51" fillId="0" borderId="28" xfId="4" applyFont="1" applyBorder="1" applyAlignment="1">
      <alignment horizontal="center" vertical="center" wrapText="1"/>
    </xf>
    <xf numFmtId="0" fontId="51" fillId="0" borderId="29" xfId="4" applyFont="1" applyBorder="1" applyAlignment="1">
      <alignment horizontal="center" vertical="center" wrapText="1"/>
    </xf>
    <xf numFmtId="0" fontId="14" fillId="0" borderId="0" xfId="4" applyFont="1" applyAlignment="1">
      <alignment horizontal="justify" vertical="center" wrapText="1"/>
    </xf>
    <xf numFmtId="0" fontId="12" fillId="0" borderId="0" xfId="4" applyFont="1" applyBorder="1" applyAlignment="1">
      <alignment horizontal="left" vertical="center" wrapText="1"/>
    </xf>
    <xf numFmtId="0" fontId="36" fillId="0" borderId="30" xfId="4" applyFont="1" applyBorder="1" applyAlignment="1">
      <alignment horizontal="left" vertical="center" wrapText="1" indent="4"/>
    </xf>
    <xf numFmtId="0" fontId="36" fillId="0" borderId="31" xfId="4" applyFont="1" applyBorder="1" applyAlignment="1">
      <alignment horizontal="left" vertical="center" wrapText="1" indent="4"/>
    </xf>
    <xf numFmtId="0" fontId="10" fillId="0" borderId="2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5" xfId="0" applyFont="1" applyBorder="1" applyAlignment="1">
      <alignment horizontal="center" vertical="center" wrapText="1"/>
    </xf>
    <xf numFmtId="0" fontId="14" fillId="0" borderId="0" xfId="0" applyFont="1" applyAlignment="1">
      <alignment horizontal="right"/>
    </xf>
    <xf numFmtId="0" fontId="10" fillId="0" borderId="28" xfId="0" applyFont="1" applyBorder="1" applyAlignment="1">
      <alignment horizontal="center" vertical="center"/>
    </xf>
    <xf numFmtId="0" fontId="10" fillId="0" borderId="5" xfId="0" applyFont="1" applyBorder="1" applyAlignment="1">
      <alignment horizontal="center" vertical="center"/>
    </xf>
    <xf numFmtId="0" fontId="10" fillId="0" borderId="32" xfId="0"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10" fillId="0" borderId="25" xfId="0" applyFont="1" applyBorder="1" applyAlignment="1">
      <alignment horizontal="center" vertical="center"/>
    </xf>
    <xf numFmtId="0" fontId="11" fillId="0" borderId="0" xfId="0" applyFont="1" applyAlignment="1">
      <alignment horizontal="center" vertical="center"/>
    </xf>
    <xf numFmtId="0" fontId="31" fillId="0" borderId="0" xfId="0" applyFont="1" applyAlignment="1">
      <alignment horizontal="center" vertical="center" wrapText="1"/>
    </xf>
    <xf numFmtId="0" fontId="12" fillId="0" borderId="0" xfId="0" applyFont="1" applyAlignment="1">
      <alignment vertical="center" wrapText="1"/>
    </xf>
    <xf numFmtId="0" fontId="13" fillId="0" borderId="0" xfId="0" applyFont="1" applyAlignment="1">
      <alignment vertical="center" wrapText="1"/>
    </xf>
    <xf numFmtId="0" fontId="10" fillId="0" borderId="38" xfId="0" applyFont="1" applyFill="1" applyBorder="1" applyAlignment="1">
      <alignment horizontal="right" vertical="center"/>
    </xf>
    <xf numFmtId="0" fontId="9" fillId="0" borderId="0" xfId="0" applyFont="1" applyAlignment="1">
      <alignment horizontal="left" vertical="center" wrapText="1" indent="6"/>
    </xf>
    <xf numFmtId="0" fontId="7" fillId="0" borderId="0" xfId="0" applyFont="1" applyAlignment="1">
      <alignment horizontal="justify" vertical="center" wrapText="1"/>
    </xf>
    <xf numFmtId="0" fontId="13" fillId="0" borderId="0" xfId="0" applyFont="1" applyAlignment="1">
      <alignment horizontal="justify" vertical="center" wrapText="1"/>
    </xf>
    <xf numFmtId="0" fontId="9" fillId="0" borderId="0" xfId="0" applyFont="1" applyAlignment="1">
      <alignment vertical="center" wrapText="1"/>
    </xf>
    <xf numFmtId="0" fontId="0" fillId="0" borderId="0" xfId="0"/>
  </cellXfs>
  <cellStyles count="13">
    <cellStyle name="Comma 2" xfId="1"/>
    <cellStyle name="dato" xfId="2"/>
    <cellStyle name="Îáû÷íûé_ÐÎÌÀÍ--Ø-8" xfId="3"/>
    <cellStyle name="Normal" xfId="0" builtinId="0"/>
    <cellStyle name="Normal 2" xfId="4"/>
    <cellStyle name="Normal_Balansi Tavi I" xfId="5"/>
    <cellStyle name="Normal_EXP NONFA&amp;FK Tavi III-10" xfId="6"/>
    <cellStyle name="Normal_Incomes Tavi II" xfId="7"/>
    <cellStyle name="Ôèíàíñîâûé [0]_ÃËÀØÀ" xfId="8"/>
    <cellStyle name="Ôèíàíñîâûé_ÃËÀØÀ" xfId="9"/>
    <cellStyle name="Òûñÿ÷è [0]_×èàòóðà Ô" xfId="10"/>
    <cellStyle name="Òûñÿ÷è_×èàòóðà Ô" xfId="11"/>
    <cellStyle name="Обычный_2006"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1052;&#1086;&#1080;%20&#1044;&#1086;&#1082;&#1091;&#1084;&#1077;&#1085;&#1090;&#1099;\&#1044;&#1086;&#1093;&#1086;&#1076;&#1099;2000\&#1064;&#1077;&#1089;&#1088;&#1091;&#1083;&#1077;&#1073;&#1072;\&#1044;&#1054;&#1061;&#1054;&#1044;&#1067;%2004-1999%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maz-pc\Documents\Documents\2012-2015\roi%20dok\2002%20&#1041;&#1048;&#1059;&#1044;&#1046;&#1045;&#1058;&#1048;\&#1064;&#1077;&#1089;&#1088;&#1091;&#1083;&#1077;&#1073;&#1072;\12\1999%20&#1041;&#1048;&#1059;&#1044;&#1046;&#1045;&#1058;&#1048;\99%20%20&#1084;&#1080;&#1085;%20&#1089;&#1072;&#1073;,%20&#1088;&#1077;&#1079;&#1077;&#1088;&#1074;&#1080;&#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oi%20dok/2002%20&#1041;&#1048;&#1059;&#1044;&#1046;&#1045;&#1058;&#1048;/&#1064;&#1077;&#1089;&#1088;&#1091;&#1083;&#1077;&#1073;&#1072;/12/1999%20&#1041;&#1048;&#1059;&#1044;&#1046;&#1045;&#1058;&#1048;/99%20%20&#1084;&#1080;&#1085;%20&#1089;&#1072;&#1073;,%20&#1088;&#1077;&#1079;&#1077;&#1088;&#1074;&#1080;&#10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maz-pc\Documents\Documents\2012-2015\roi%20dok\2002%20&#1041;&#1048;&#1059;&#1044;&#1046;&#1045;&#1058;&#1048;\&#1064;&#1077;&#1089;&#1088;&#1091;&#1083;&#1077;&#1073;&#1072;\12\2002-12%20&#1090;&#1074;&#1080;&#1089;%20&#1096;&#1077;&#1084;&#1086;&#1089;-&#1093;&#1072;&#1088;&#1076;&#1078;&#108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oi%20dok/2002%20&#1041;&#1048;&#1059;&#1044;&#1046;&#1045;&#1058;&#1048;/&#1064;&#1077;&#1089;&#1088;&#1091;&#1083;&#1077;&#1073;&#1072;/12/2002-12%20&#1090;&#1074;&#1080;&#1089;%20&#1096;&#1077;&#1084;&#1086;&#1089;-&#1093;&#1072;&#1088;&#1076;&#1078;&#10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maz-pc\Documents\Documents\2012-2015\roi%20dok\2003%20&#1041;&#1048;&#1059;&#1044;&#1046;&#1045;&#1058;&#1048;\&#1064;&#1077;&#1089;&#1088;&#1091;&#1083;&#1077;&#1073;&#1072;\12\shesruleba2003-I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oi%20dok/2003%20&#1041;&#1048;&#1059;&#1044;&#1046;&#1045;&#1058;&#1048;/&#1064;&#1077;&#1089;&#1088;&#1091;&#1083;&#1077;&#1073;&#1072;/12/shesruleba2003-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ЗЕМЛЮ"/>
      <sheetName val="ИМУЩЕСТВО"/>
      <sheetName val="НА ПЕРЕДАЧУ ИМУЩЕСТВА"/>
      <sheetName val="ЭКОЛОГИЯ"/>
      <sheetName val="ПРИРОД, РЕСУРСИ"/>
      <sheetName val="МЕСТНЫЕ"/>
      <sheetName val="другие НЕНАЛОГОВЫЕ"/>
      <sheetName val="ПОДОХОДНЫЙ"/>
      <sheetName val="ПРИБЫЛЬ"/>
      <sheetName val="НДС"/>
      <sheetName val="НЕНАЛОГОВЫЕ"/>
      <sheetName val="ПРИВАТИЗАЦИЯ"/>
      <sheetName val="таможенний НДС"/>
      <sheetName val="таможенная пошлина"/>
      <sheetName val="таможенний акциз"/>
      <sheetName val="АКЦИЗ"/>
      <sheetName val="База2"/>
      <sheetName val="71"/>
      <sheetName val="54"/>
      <sheetName val="БАЗА"/>
      <sheetName val="районы"/>
      <sheetName val="АпрельСт"/>
      <sheetName val="АпрельСтБФ"/>
      <sheetName val="I кварталСт"/>
      <sheetName val="4твеСт"/>
      <sheetName val="АпрельДз"/>
      <sheetName val="АпрельДзБФ"/>
      <sheetName val="АпрельДзБФ (-186,5)"/>
      <sheetName val="I кварталДз"/>
      <sheetName val="4твеДз"/>
      <sheetName val="аджария"/>
      <sheetName val="сахееби"/>
      <sheetName val="ганацилеба"/>
      <sheetName val="ганацилеба 4тв"/>
      <sheetName val="Модуль2"/>
      <sheetName val="Модуль3"/>
      <sheetName val="Модуль4"/>
      <sheetName val="Модуль5"/>
      <sheetName val="Модуль7"/>
      <sheetName val="Модуль9"/>
      <sheetName val="Модуль1"/>
      <sheetName val="Модуль6"/>
      <sheetName val="Модуль8"/>
      <sheetName val="Модуль10"/>
      <sheetName val="Модуль11"/>
      <sheetName val="01-04Дз"/>
      <sheetName val="01-04Дз$"/>
      <sheetName val="01-04Дз3%"/>
      <sheetName val="05Дз"/>
      <sheetName val="05Дз$"/>
      <sheetName val="05Дз3%"/>
      <sheetName val="01,11"/>
      <sheetName val="02,12"/>
      <sheetName val="03,04,13"/>
      <sheetName val="05-09,14"/>
      <sheetName val="15"/>
      <sheetName val="16-22"/>
      <sheetName val="25"/>
      <sheetName val="25 (0)"/>
      <sheetName val="30"/>
      <sheetName val="31"/>
      <sheetName val="32"/>
      <sheetName val="04 (114)"/>
      <sheetName val="33"/>
      <sheetName val="34-35"/>
      <sheetName val="36"/>
      <sheetName val="95"/>
      <sheetName val="ШемСа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H2">
            <v>209669.90778857144</v>
          </cell>
        </row>
        <row r="3">
          <cell r="D3" t="str">
            <v>rjlb</v>
          </cell>
        </row>
        <row r="4">
          <cell r="X4">
            <v>796554.31285714277</v>
          </cell>
          <cell r="Y4">
            <v>557588.01899999997</v>
          </cell>
          <cell r="Z4">
            <v>209669.90778857144</v>
          </cell>
          <cell r="AA4">
            <v>29296.386068571432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ин резерви 5 тве "/>
      <sheetName val="чарби 5 тве"/>
      <sheetName val="мин резерви 6"/>
      <sheetName val="чарби 6"/>
      <sheetName val="чарби 7"/>
      <sheetName val="мин резерви  7"/>
      <sheetName val="чарби 8"/>
      <sheetName val="мин резерви 8 "/>
      <sheetName val="мосалоднели чарби "/>
      <sheetName val="мин резерви"/>
      <sheetName val="чарби"/>
      <sheetName val="Лист1"/>
      <sheetName val="чамонатвали"/>
      <sheetName val="реестри"/>
      <sheetName val="реестри (2)"/>
      <sheetName val="Г С"/>
      <sheetName val="гардамав"/>
      <sheetName val="Лист3"/>
      <sheetName val="капита "/>
      <sheetName val="Лист2"/>
      <sheetName val="економиа"/>
      <sheetName val="узен  резерв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2">
          <cell r="F62">
            <v>5323866</v>
          </cell>
        </row>
      </sheetData>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ин резерви 5 тве "/>
      <sheetName val="чарби 5 тве"/>
      <sheetName val="мин резерви 6"/>
      <sheetName val="чарби 6"/>
      <sheetName val="чарби 7"/>
      <sheetName val="мин резерви  7"/>
      <sheetName val="чарби 8"/>
      <sheetName val="мин резерви 8 "/>
      <sheetName val="мосалоднели чарби "/>
      <sheetName val="мин резерви"/>
      <sheetName val="чарби"/>
      <sheetName val="Лист1"/>
      <sheetName val="чамонатвали"/>
      <sheetName val="реестри"/>
      <sheetName val="реестри (2)"/>
      <sheetName val="Г С"/>
      <sheetName val="гардамав"/>
      <sheetName val="Лист3"/>
      <sheetName val="капита "/>
      <sheetName val="Лист2"/>
      <sheetName val="економиа"/>
      <sheetName val="узен  резерв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2">
          <cell r="F62">
            <v>5323866</v>
          </cell>
        </row>
      </sheetData>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2)"/>
      <sheetName val="гегма"/>
      <sheetName val="ФОРМА"/>
      <sheetName val="N1"/>
      <sheetName val="N1-1"/>
      <sheetName val="N1-2"/>
      <sheetName val="N1-4"/>
      <sheetName val="N1-3"/>
      <sheetName val="N1-5"/>
      <sheetName val="N2"/>
      <sheetName val="N2-1"/>
      <sheetName val="N2-2"/>
      <sheetName val="N2-3"/>
      <sheetName val="N 3"/>
      <sheetName val="N3-1"/>
      <sheetName val="N3-2"/>
      <sheetName val="N3-3"/>
      <sheetName val="N3-5"/>
      <sheetName val="N3-4"/>
      <sheetName val="N3-6"/>
      <sheetName val="N3-7"/>
      <sheetName val="N3-8"/>
      <sheetName val="N3-9"/>
      <sheetName val="дацмух назард"/>
      <sheetName val="дацмух"/>
      <sheetName val="sul"/>
      <sheetName val="2001-200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2)"/>
      <sheetName val="гегма"/>
      <sheetName val="ФОРМА"/>
      <sheetName val="N1"/>
      <sheetName val="N1-1"/>
      <sheetName val="N1-2"/>
      <sheetName val="N1-4"/>
      <sheetName val="N1-3"/>
      <sheetName val="N1-5"/>
      <sheetName val="N2"/>
      <sheetName val="N2-1"/>
      <sheetName val="N2-2"/>
      <sheetName val="N2-3"/>
      <sheetName val="N 3"/>
      <sheetName val="N3-1"/>
      <sheetName val="N3-2"/>
      <sheetName val="N3-3"/>
      <sheetName val="N3-5"/>
      <sheetName val="N3-4"/>
      <sheetName val="N3-6"/>
      <sheetName val="N3-7"/>
      <sheetName val="N3-8"/>
      <sheetName val="N3-9"/>
      <sheetName val="дацмух назард"/>
      <sheetName val="дацмух"/>
      <sheetName val="sul"/>
      <sheetName val="2001-200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omber"/>
      <sheetName val="november"/>
      <sheetName val="december"/>
      <sheetName val="total 1"/>
      <sheetName val="ФОРМА"/>
      <sheetName val="ФОРМА (3)"/>
      <sheetName val="ФОРМА (2)"/>
      <sheetName val="ФОРМА (4)"/>
      <sheetName val="гег факти дарг"/>
      <sheetName val="total 1 (2)"/>
      <sheetName val="total 1 (3)"/>
      <sheetName val="total 1 (4)"/>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omber"/>
      <sheetName val="november"/>
      <sheetName val="december"/>
      <sheetName val="total 1"/>
      <sheetName val="ФОРМА"/>
      <sheetName val="ФОРМА (3)"/>
      <sheetName val="ФОРМА (2)"/>
      <sheetName val="ФОРМА (4)"/>
      <sheetName val="гег факти дарг"/>
      <sheetName val="total 1 (2)"/>
      <sheetName val="total 1 (3)"/>
      <sheetName val="total 1 (4)"/>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topLeftCell="A5" workbookViewId="0">
      <selection activeCell="F12" sqref="F12"/>
    </sheetView>
  </sheetViews>
  <sheetFormatPr defaultColWidth="58" defaultRowHeight="15"/>
  <cols>
    <col min="1" max="1" width="10.42578125" style="82" customWidth="1"/>
    <col min="2" max="2" width="58" style="82" customWidth="1"/>
    <col min="3" max="6" width="13.85546875" style="82" customWidth="1"/>
    <col min="7" max="7" width="10.5703125" style="82" bestFit="1" customWidth="1"/>
    <col min="8" max="254" width="9.140625" style="82" customWidth="1"/>
    <col min="255" max="255" width="10.42578125" style="82" customWidth="1"/>
    <col min="256" max="16384" width="58" style="82"/>
  </cols>
  <sheetData>
    <row r="1" spans="1:7" ht="168.75" customHeight="1"/>
    <row r="2" spans="1:7" ht="53.25" customHeight="1">
      <c r="A2" s="258" t="s">
        <v>258</v>
      </c>
      <c r="B2" s="258"/>
      <c r="C2" s="258"/>
      <c r="D2" s="258"/>
      <c r="E2" s="258"/>
      <c r="F2" s="258"/>
    </row>
    <row r="3" spans="1:7" ht="27.75" customHeight="1">
      <c r="A3" s="258"/>
      <c r="B3" s="258"/>
      <c r="C3" s="258"/>
      <c r="D3" s="258"/>
      <c r="E3" s="258"/>
      <c r="F3" s="258"/>
    </row>
    <row r="4" spans="1:7" ht="74.25" hidden="1" customHeight="1">
      <c r="A4" s="268" t="s">
        <v>259</v>
      </c>
      <c r="B4" s="268"/>
      <c r="C4" s="268"/>
      <c r="D4" s="268"/>
      <c r="E4" s="268"/>
      <c r="F4" s="83"/>
    </row>
    <row r="5" spans="1:7" ht="18.75" customHeight="1">
      <c r="A5" s="259" t="s">
        <v>260</v>
      </c>
      <c r="B5" s="259"/>
      <c r="C5" s="259"/>
      <c r="D5" s="259"/>
      <c r="E5" s="259"/>
      <c r="F5" s="259"/>
    </row>
    <row r="6" spans="1:7" ht="25.5" customHeight="1">
      <c r="A6" s="260" t="s">
        <v>261</v>
      </c>
      <c r="B6" s="260"/>
      <c r="C6" s="260"/>
      <c r="D6" s="260"/>
      <c r="E6" s="260"/>
      <c r="F6" s="260"/>
    </row>
    <row r="7" spans="1:7" ht="23.25" customHeight="1">
      <c r="A7" s="261" t="s">
        <v>262</v>
      </c>
      <c r="B7" s="261"/>
      <c r="C7" s="261"/>
      <c r="D7" s="261"/>
      <c r="E7" s="261"/>
      <c r="F7" s="261"/>
    </row>
    <row r="8" spans="1:7" ht="36" customHeight="1">
      <c r="A8" s="262" t="s">
        <v>263</v>
      </c>
      <c r="B8" s="262"/>
      <c r="C8" s="262"/>
      <c r="D8" s="262"/>
      <c r="E8" s="262"/>
      <c r="F8" s="262"/>
    </row>
    <row r="9" spans="1:7" ht="14.25" customHeight="1">
      <c r="B9" s="263" t="s">
        <v>150</v>
      </c>
      <c r="C9" s="263"/>
      <c r="D9" s="263"/>
      <c r="E9" s="263"/>
      <c r="F9" s="263"/>
    </row>
    <row r="10" spans="1:7" ht="18.75" customHeight="1">
      <c r="A10" s="264" t="s">
        <v>153</v>
      </c>
      <c r="B10" s="265"/>
      <c r="C10" s="257" t="s">
        <v>179</v>
      </c>
      <c r="D10" s="257" t="s">
        <v>145</v>
      </c>
      <c r="E10" s="257" t="s">
        <v>257</v>
      </c>
      <c r="F10" s="256" t="s">
        <v>256</v>
      </c>
    </row>
    <row r="11" spans="1:7" ht="18.75" customHeight="1">
      <c r="A11" s="266"/>
      <c r="B11" s="267"/>
      <c r="C11" s="257"/>
      <c r="D11" s="257"/>
      <c r="E11" s="257"/>
      <c r="F11" s="256"/>
    </row>
    <row r="12" spans="1:7" ht="20.25" customHeight="1">
      <c r="A12" s="250" t="s">
        <v>264</v>
      </c>
      <c r="B12" s="251"/>
      <c r="C12" s="84">
        <v>80741.7</v>
      </c>
      <c r="D12" s="85">
        <v>106635.1</v>
      </c>
      <c r="E12" s="85">
        <v>102592.5</v>
      </c>
      <c r="F12" s="85">
        <v>430.5</v>
      </c>
    </row>
    <row r="13" spans="1:7" ht="16.7" customHeight="1">
      <c r="A13" s="254" t="s">
        <v>265</v>
      </c>
      <c r="B13" s="255"/>
      <c r="C13" s="86">
        <v>78143.5</v>
      </c>
      <c r="D13" s="86">
        <v>99800</v>
      </c>
      <c r="E13" s="86">
        <v>99000</v>
      </c>
      <c r="F13" s="86"/>
      <c r="G13" s="87"/>
    </row>
    <row r="14" spans="1:7" ht="16.7" customHeight="1">
      <c r="A14" s="246" t="s">
        <v>158</v>
      </c>
      <c r="B14" s="247"/>
      <c r="C14" s="88">
        <v>0</v>
      </c>
      <c r="D14" s="88">
        <v>2529.5</v>
      </c>
      <c r="E14" s="88">
        <v>430.5</v>
      </c>
      <c r="F14" s="88">
        <v>430.5</v>
      </c>
      <c r="G14" s="89"/>
    </row>
    <row r="15" spans="1:7" ht="16.7" customHeight="1">
      <c r="A15" s="248" t="s">
        <v>266</v>
      </c>
      <c r="B15" s="249"/>
      <c r="C15" s="88">
        <v>2598.1999999999998</v>
      </c>
      <c r="D15" s="88">
        <v>4305.6000000000004</v>
      </c>
      <c r="E15" s="88">
        <v>3162</v>
      </c>
      <c r="F15" s="88"/>
    </row>
    <row r="16" spans="1:7" ht="20.25" customHeight="1">
      <c r="A16" s="250" t="s">
        <v>155</v>
      </c>
      <c r="B16" s="251" t="s">
        <v>267</v>
      </c>
      <c r="C16" s="84">
        <v>69468</v>
      </c>
      <c r="D16" s="85">
        <v>101484.8</v>
      </c>
      <c r="E16" s="85">
        <v>93656.6</v>
      </c>
      <c r="F16" s="85">
        <v>430.5</v>
      </c>
    </row>
    <row r="17" spans="1:6" ht="16.7" customHeight="1">
      <c r="A17" s="246" t="s">
        <v>156</v>
      </c>
      <c r="B17" s="247"/>
      <c r="C17" s="86">
        <v>12229.2</v>
      </c>
      <c r="D17" s="86">
        <v>13152</v>
      </c>
      <c r="E17" s="86">
        <v>13246.9</v>
      </c>
      <c r="F17" s="86"/>
    </row>
    <row r="18" spans="1:6" ht="16.7" customHeight="1">
      <c r="A18" s="246" t="s">
        <v>157</v>
      </c>
      <c r="B18" s="247"/>
      <c r="C18" s="88">
        <v>16255.9</v>
      </c>
      <c r="D18" s="88">
        <v>15807.8</v>
      </c>
      <c r="E18" s="88">
        <v>19874.3</v>
      </c>
      <c r="F18" s="88">
        <v>430.5</v>
      </c>
    </row>
    <row r="19" spans="1:6" ht="16.7" customHeight="1">
      <c r="A19" s="246" t="s">
        <v>163</v>
      </c>
      <c r="B19" s="247"/>
      <c r="C19" s="88">
        <v>79.400000000000006</v>
      </c>
      <c r="D19" s="88">
        <v>230.4</v>
      </c>
      <c r="E19" s="88">
        <v>495.6</v>
      </c>
      <c r="F19" s="88"/>
    </row>
    <row r="20" spans="1:6" ht="16.7" customHeight="1">
      <c r="A20" s="246" t="s">
        <v>164</v>
      </c>
      <c r="B20" s="247"/>
      <c r="C20" s="88">
        <v>12467.3</v>
      </c>
      <c r="D20" s="88">
        <v>24635</v>
      </c>
      <c r="E20" s="88">
        <v>26965.8</v>
      </c>
      <c r="F20" s="88"/>
    </row>
    <row r="21" spans="1:6" ht="16.7" customHeight="1">
      <c r="A21" s="246" t="s">
        <v>268</v>
      </c>
      <c r="B21" s="247"/>
      <c r="C21" s="88">
        <v>9367.9</v>
      </c>
      <c r="D21" s="88">
        <v>14652.4</v>
      </c>
      <c r="E21" s="88">
        <v>14846.2</v>
      </c>
      <c r="F21" s="88"/>
    </row>
    <row r="22" spans="1:6" ht="16.7" customHeight="1">
      <c r="A22" s="246" t="s">
        <v>159</v>
      </c>
      <c r="B22" s="247"/>
      <c r="C22" s="88">
        <v>3120.8</v>
      </c>
      <c r="D22" s="88">
        <v>2575.5</v>
      </c>
      <c r="E22" s="88">
        <v>3995.3</v>
      </c>
      <c r="F22" s="88"/>
    </row>
    <row r="23" spans="1:6" ht="16.7" customHeight="1">
      <c r="A23" s="246" t="s">
        <v>160</v>
      </c>
      <c r="B23" s="247"/>
      <c r="C23" s="88">
        <v>15947.5</v>
      </c>
      <c r="D23" s="88">
        <v>30431.7</v>
      </c>
      <c r="E23" s="88">
        <v>14232.5</v>
      </c>
      <c r="F23" s="88"/>
    </row>
    <row r="24" spans="1:6" ht="20.25" customHeight="1">
      <c r="A24" s="250" t="s">
        <v>269</v>
      </c>
      <c r="B24" s="251"/>
      <c r="C24" s="84">
        <v>11273.7</v>
      </c>
      <c r="D24" s="90">
        <v>5150.3</v>
      </c>
      <c r="E24" s="90">
        <v>8935.9</v>
      </c>
      <c r="F24" s="90">
        <v>0</v>
      </c>
    </row>
    <row r="25" spans="1:6" ht="20.25" customHeight="1">
      <c r="A25" s="250" t="s">
        <v>270</v>
      </c>
      <c r="B25" s="251"/>
      <c r="C25" s="84">
        <v>402.7</v>
      </c>
      <c r="D25" s="85">
        <v>13560.4</v>
      </c>
      <c r="E25" s="85">
        <v>13935.9</v>
      </c>
      <c r="F25" s="85">
        <v>0</v>
      </c>
    </row>
    <row r="26" spans="1:6" ht="16.7" customHeight="1">
      <c r="A26" s="254" t="s">
        <v>271</v>
      </c>
      <c r="B26" s="255"/>
      <c r="C26" s="91">
        <v>20081.400000000001</v>
      </c>
      <c r="D26" s="91">
        <v>28560.400000000001</v>
      </c>
      <c r="E26" s="91">
        <v>21285.9</v>
      </c>
      <c r="F26" s="91"/>
    </row>
    <row r="27" spans="1:6" ht="16.7" customHeight="1">
      <c r="A27" s="248" t="s">
        <v>272</v>
      </c>
      <c r="B27" s="249"/>
      <c r="C27" s="92">
        <v>19678.7</v>
      </c>
      <c r="D27" s="92">
        <v>15000</v>
      </c>
      <c r="E27" s="92">
        <v>7350</v>
      </c>
      <c r="F27" s="92"/>
    </row>
    <row r="28" spans="1:6" ht="20.25" customHeight="1">
      <c r="A28" s="250" t="s">
        <v>273</v>
      </c>
      <c r="B28" s="251"/>
      <c r="C28" s="84">
        <v>10871</v>
      </c>
      <c r="D28" s="90">
        <v>-8410.1</v>
      </c>
      <c r="E28" s="90">
        <v>-5000</v>
      </c>
      <c r="F28" s="90">
        <v>0</v>
      </c>
    </row>
    <row r="29" spans="1:6" ht="20.25" customHeight="1">
      <c r="A29" s="250" t="s">
        <v>274</v>
      </c>
      <c r="B29" s="251"/>
      <c r="C29" s="84">
        <v>5893.7</v>
      </c>
      <c r="D29" s="85">
        <v>-9340</v>
      </c>
      <c r="E29" s="85">
        <v>-5000</v>
      </c>
      <c r="F29" s="85">
        <v>0</v>
      </c>
    </row>
    <row r="30" spans="1:6" ht="16.7" customHeight="1">
      <c r="A30" s="254" t="s">
        <v>275</v>
      </c>
      <c r="B30" s="255"/>
      <c r="C30" s="86">
        <v>9250.5</v>
      </c>
      <c r="D30" s="86">
        <v>0</v>
      </c>
      <c r="E30" s="86">
        <v>0</v>
      </c>
      <c r="F30" s="86"/>
    </row>
    <row r="31" spans="1:6" ht="16.7" customHeight="1">
      <c r="A31" s="246" t="s">
        <v>276</v>
      </c>
      <c r="B31" s="247"/>
      <c r="C31" s="88">
        <v>9250.5</v>
      </c>
      <c r="D31" s="93"/>
      <c r="E31" s="93"/>
      <c r="F31" s="93"/>
    </row>
    <row r="32" spans="1:6" ht="16.7" customHeight="1">
      <c r="A32" s="246" t="s">
        <v>277</v>
      </c>
      <c r="B32" s="247"/>
      <c r="C32" s="91">
        <v>0</v>
      </c>
      <c r="D32" s="91">
        <v>0</v>
      </c>
      <c r="E32" s="91">
        <v>0</v>
      </c>
      <c r="F32" s="91"/>
    </row>
    <row r="33" spans="1:6" ht="16.7" customHeight="1">
      <c r="A33" s="246" t="s">
        <v>278</v>
      </c>
      <c r="B33" s="247"/>
      <c r="C33" s="93">
        <v>3356.8</v>
      </c>
      <c r="D33" s="93">
        <v>9340</v>
      </c>
      <c r="E33" s="93">
        <v>5000</v>
      </c>
      <c r="F33" s="93"/>
    </row>
    <row r="34" spans="1:6" ht="16.7" customHeight="1">
      <c r="A34" s="246" t="s">
        <v>276</v>
      </c>
      <c r="B34" s="247"/>
      <c r="C34" s="88">
        <v>3317.6</v>
      </c>
      <c r="D34" s="93">
        <v>9250.5</v>
      </c>
      <c r="E34" s="93">
        <v>5000</v>
      </c>
      <c r="F34" s="93"/>
    </row>
    <row r="35" spans="1:6" ht="16.7" customHeight="1">
      <c r="A35" s="248" t="s">
        <v>277</v>
      </c>
      <c r="B35" s="249"/>
      <c r="C35" s="92">
        <v>39.200000000000003</v>
      </c>
      <c r="D35" s="94">
        <v>89.5</v>
      </c>
      <c r="E35" s="94"/>
      <c r="F35" s="94"/>
    </row>
    <row r="36" spans="1:6" ht="20.25" customHeight="1">
      <c r="A36" s="252" t="s">
        <v>279</v>
      </c>
      <c r="B36" s="253"/>
      <c r="C36" s="84">
        <v>-4977.3</v>
      </c>
      <c r="D36" s="85">
        <v>-929.9</v>
      </c>
      <c r="E36" s="85">
        <v>0</v>
      </c>
      <c r="F36" s="85">
        <v>0</v>
      </c>
    </row>
    <row r="37" spans="1:6" ht="16.7" customHeight="1">
      <c r="A37" s="254" t="s">
        <v>275</v>
      </c>
      <c r="B37" s="255"/>
      <c r="C37" s="86">
        <v>0</v>
      </c>
      <c r="D37" s="95">
        <v>0</v>
      </c>
      <c r="E37" s="95">
        <v>0</v>
      </c>
      <c r="F37" s="95"/>
    </row>
    <row r="38" spans="1:6" ht="16.7" customHeight="1">
      <c r="A38" s="246" t="s">
        <v>277</v>
      </c>
      <c r="B38" s="247"/>
      <c r="C38" s="88"/>
      <c r="D38" s="93"/>
      <c r="E38" s="93"/>
      <c r="F38" s="93"/>
    </row>
    <row r="39" spans="1:6" ht="16.7" customHeight="1">
      <c r="A39" s="246" t="s">
        <v>278</v>
      </c>
      <c r="B39" s="247"/>
      <c r="C39" s="93">
        <v>4977.3</v>
      </c>
      <c r="D39" s="93">
        <v>929.9</v>
      </c>
      <c r="E39" s="93">
        <v>0</v>
      </c>
      <c r="F39" s="93"/>
    </row>
    <row r="40" spans="1:6" ht="16.7" customHeight="1">
      <c r="A40" s="248" t="s">
        <v>277</v>
      </c>
      <c r="B40" s="249"/>
      <c r="C40" s="92"/>
      <c r="D40" s="94"/>
      <c r="E40" s="94"/>
      <c r="F40" s="94"/>
    </row>
    <row r="41" spans="1:6" ht="20.25" customHeight="1">
      <c r="A41" s="252" t="s">
        <v>280</v>
      </c>
      <c r="B41" s="253"/>
      <c r="C41" s="84">
        <v>0</v>
      </c>
      <c r="D41" s="84">
        <v>0</v>
      </c>
      <c r="E41" s="84">
        <v>0</v>
      </c>
      <c r="F41" s="84">
        <v>0</v>
      </c>
    </row>
    <row r="42" spans="1:6" ht="10.5" customHeight="1">
      <c r="A42" s="96"/>
      <c r="B42" s="96"/>
      <c r="C42" s="96"/>
      <c r="D42" s="96"/>
      <c r="E42" s="96"/>
    </row>
    <row r="43" spans="1:6" ht="43.5" customHeight="1">
      <c r="A43" s="262" t="s">
        <v>281</v>
      </c>
      <c r="B43" s="262"/>
      <c r="C43" s="262"/>
      <c r="D43" s="262"/>
      <c r="E43" s="262"/>
      <c r="F43" s="262"/>
    </row>
    <row r="44" spans="1:6" ht="21.75" customHeight="1">
      <c r="B44" s="263" t="s">
        <v>150</v>
      </c>
      <c r="C44" s="263"/>
      <c r="D44" s="263"/>
      <c r="E44" s="263"/>
      <c r="F44" s="263"/>
    </row>
    <row r="45" spans="1:6" ht="12.75" customHeight="1">
      <c r="A45" s="264" t="s">
        <v>153</v>
      </c>
      <c r="B45" s="265"/>
      <c r="C45" s="257" t="s">
        <v>179</v>
      </c>
      <c r="D45" s="257" t="s">
        <v>145</v>
      </c>
      <c r="E45" s="257" t="s">
        <v>257</v>
      </c>
      <c r="F45" s="256" t="s">
        <v>256</v>
      </c>
    </row>
    <row r="46" spans="1:6" ht="20.25" customHeight="1">
      <c r="A46" s="266"/>
      <c r="B46" s="267"/>
      <c r="C46" s="257"/>
      <c r="D46" s="257"/>
      <c r="E46" s="257"/>
      <c r="F46" s="256"/>
    </row>
    <row r="47" spans="1:6" ht="22.5" customHeight="1">
      <c r="A47" s="250" t="s">
        <v>282</v>
      </c>
      <c r="B47" s="251"/>
      <c r="C47" s="84">
        <v>100459.6</v>
      </c>
      <c r="D47" s="85">
        <v>121724.6</v>
      </c>
      <c r="E47" s="85">
        <v>109942.5</v>
      </c>
      <c r="F47" s="85">
        <v>430.5</v>
      </c>
    </row>
    <row r="48" spans="1:6" ht="20.25" customHeight="1">
      <c r="A48" s="254" t="s">
        <v>264</v>
      </c>
      <c r="B48" s="255"/>
      <c r="C48" s="86">
        <v>80741.7</v>
      </c>
      <c r="D48" s="86">
        <v>106635.1</v>
      </c>
      <c r="E48" s="86">
        <v>102592.5</v>
      </c>
      <c r="F48" s="86">
        <v>430.5</v>
      </c>
    </row>
    <row r="49" spans="1:6" ht="20.25" customHeight="1">
      <c r="A49" s="246" t="s">
        <v>283</v>
      </c>
      <c r="B49" s="247"/>
      <c r="C49" s="88">
        <v>19678.7</v>
      </c>
      <c r="D49" s="88">
        <v>15000</v>
      </c>
      <c r="E49" s="88">
        <v>7350</v>
      </c>
      <c r="F49" s="88"/>
    </row>
    <row r="50" spans="1:6" ht="20.25" customHeight="1">
      <c r="A50" s="246" t="s">
        <v>284</v>
      </c>
      <c r="B50" s="247"/>
      <c r="C50" s="88">
        <v>39.200000000000003</v>
      </c>
      <c r="D50" s="88">
        <v>89.5</v>
      </c>
      <c r="E50" s="88">
        <v>0</v>
      </c>
      <c r="F50" s="88"/>
    </row>
    <row r="51" spans="1:6" ht="20.25" customHeight="1">
      <c r="A51" s="248" t="s">
        <v>285</v>
      </c>
      <c r="B51" s="249"/>
      <c r="C51" s="88">
        <v>0</v>
      </c>
      <c r="D51" s="88">
        <v>0</v>
      </c>
      <c r="E51" s="88">
        <v>0</v>
      </c>
      <c r="F51" s="88"/>
    </row>
    <row r="52" spans="1:6" ht="22.5" customHeight="1">
      <c r="A52" s="250" t="s">
        <v>286</v>
      </c>
      <c r="B52" s="251" t="s">
        <v>267</v>
      </c>
      <c r="C52" s="84">
        <v>94526.7</v>
      </c>
      <c r="D52" s="85">
        <v>130975.1</v>
      </c>
      <c r="E52" s="85">
        <v>114942.5</v>
      </c>
      <c r="F52" s="85">
        <v>430.5</v>
      </c>
    </row>
    <row r="53" spans="1:6" ht="20.25" customHeight="1">
      <c r="A53" s="246" t="s">
        <v>155</v>
      </c>
      <c r="B53" s="247"/>
      <c r="C53" s="86">
        <v>69468</v>
      </c>
      <c r="D53" s="86">
        <v>101484.8</v>
      </c>
      <c r="E53" s="86">
        <v>93656.6</v>
      </c>
      <c r="F53" s="86">
        <v>430.5</v>
      </c>
    </row>
    <row r="54" spans="1:6" ht="20.25" customHeight="1">
      <c r="A54" s="246" t="s">
        <v>161</v>
      </c>
      <c r="B54" s="247"/>
      <c r="C54" s="88">
        <v>20081.400000000001</v>
      </c>
      <c r="D54" s="88">
        <v>28560.400000000001</v>
      </c>
      <c r="E54" s="88">
        <v>21285.9</v>
      </c>
      <c r="F54" s="88"/>
    </row>
    <row r="55" spans="1:6" ht="20.25" customHeight="1">
      <c r="A55" s="246" t="s">
        <v>287</v>
      </c>
      <c r="B55" s="247"/>
      <c r="C55" s="88">
        <v>0</v>
      </c>
      <c r="D55" s="88">
        <v>0</v>
      </c>
      <c r="E55" s="88">
        <v>0</v>
      </c>
      <c r="F55" s="88"/>
    </row>
    <row r="56" spans="1:6" ht="20.25" customHeight="1">
      <c r="A56" s="246" t="s">
        <v>162</v>
      </c>
      <c r="B56" s="247"/>
      <c r="C56" s="88">
        <v>4977.3</v>
      </c>
      <c r="D56" s="88">
        <v>929.9</v>
      </c>
      <c r="E56" s="88">
        <v>0</v>
      </c>
      <c r="F56" s="88"/>
    </row>
    <row r="57" spans="1:6" ht="22.5" customHeight="1">
      <c r="A57" s="250" t="s">
        <v>288</v>
      </c>
      <c r="B57" s="251"/>
      <c r="C57" s="84">
        <v>5932.9</v>
      </c>
      <c r="D57" s="90">
        <v>-9250.5</v>
      </c>
      <c r="E57" s="90">
        <v>-5000</v>
      </c>
      <c r="F57" s="90">
        <f>F47-F52</f>
        <v>0</v>
      </c>
    </row>
  </sheetData>
  <mergeCells count="60">
    <mergeCell ref="A20:B20"/>
    <mergeCell ref="A4:E4"/>
    <mergeCell ref="B9:F9"/>
    <mergeCell ref="A10:B11"/>
    <mergeCell ref="C10:C11"/>
    <mergeCell ref="D10:D11"/>
    <mergeCell ref="E10:E11"/>
    <mergeCell ref="F10:F11"/>
    <mergeCell ref="A12:B12"/>
    <mergeCell ref="A13:B13"/>
    <mergeCell ref="A14:B14"/>
    <mergeCell ref="A15:B15"/>
    <mergeCell ref="A16:B16"/>
    <mergeCell ref="A17:B17"/>
    <mergeCell ref="A18:B18"/>
    <mergeCell ref="A29:B29"/>
    <mergeCell ref="A31:B31"/>
    <mergeCell ref="A23:B23"/>
    <mergeCell ref="A25:B25"/>
    <mergeCell ref="A26:B26"/>
    <mergeCell ref="A24:B24"/>
    <mergeCell ref="A21:B21"/>
    <mergeCell ref="A19:B19"/>
    <mergeCell ref="A32:B32"/>
    <mergeCell ref="A57:B57"/>
    <mergeCell ref="A2:F3"/>
    <mergeCell ref="A5:F5"/>
    <mergeCell ref="A6:F6"/>
    <mergeCell ref="A7:F7"/>
    <mergeCell ref="A8:F8"/>
    <mergeCell ref="A43:F43"/>
    <mergeCell ref="B44:F44"/>
    <mergeCell ref="A27:B27"/>
    <mergeCell ref="A28:B28"/>
    <mergeCell ref="A49:B49"/>
    <mergeCell ref="A45:B46"/>
    <mergeCell ref="A22:B22"/>
    <mergeCell ref="A30:B30"/>
    <mergeCell ref="A34:B34"/>
    <mergeCell ref="A50:B50"/>
    <mergeCell ref="F45:F46"/>
    <mergeCell ref="C45:C46"/>
    <mergeCell ref="D45:D46"/>
    <mergeCell ref="E45:E46"/>
    <mergeCell ref="A33:B33"/>
    <mergeCell ref="A56:B56"/>
    <mergeCell ref="A35:B35"/>
    <mergeCell ref="A55:B55"/>
    <mergeCell ref="A51:B51"/>
    <mergeCell ref="A52:B52"/>
    <mergeCell ref="A53:B53"/>
    <mergeCell ref="A54:B54"/>
    <mergeCell ref="A40:B40"/>
    <mergeCell ref="A39:B39"/>
    <mergeCell ref="A36:B36"/>
    <mergeCell ref="A37:B37"/>
    <mergeCell ref="A38:B38"/>
    <mergeCell ref="A47:B47"/>
    <mergeCell ref="A48:B48"/>
    <mergeCell ref="A41:B41"/>
  </mergeCells>
  <phoneticPr fontId="4" type="noConversion"/>
  <printOptions horizontalCentered="1"/>
  <pageMargins left="0.15748031496062992" right="0.15748031496062992" top="0.15748031496062992" bottom="0" header="0" footer="0"/>
  <pageSetup scale="83" orientation="portrait" r:id="rId1"/>
  <headerFooter alignWithMargins="0">
    <oddFooter>&amp;C&amp;"Courier New,Regular"&amp;8&amp;P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abSelected="1" topLeftCell="A22" workbookViewId="0">
      <selection activeCell="F12" sqref="F12"/>
    </sheetView>
  </sheetViews>
  <sheetFormatPr defaultRowHeight="12.75"/>
  <cols>
    <col min="1" max="1" width="10.42578125" style="97" customWidth="1"/>
    <col min="2" max="2" width="61.5703125" style="97" customWidth="1"/>
    <col min="3" max="4" width="13.85546875" style="97" customWidth="1"/>
    <col min="5" max="5" width="14.85546875" style="97" customWidth="1"/>
    <col min="6" max="6" width="15" style="97" hidden="1" customWidth="1"/>
    <col min="7" max="7" width="16.7109375" style="97" hidden="1" customWidth="1"/>
    <col min="8" max="8" width="15.42578125" style="97" hidden="1" customWidth="1"/>
    <col min="9" max="16384" width="9.140625" style="97"/>
  </cols>
  <sheetData>
    <row r="1" spans="1:8" ht="27" customHeight="1">
      <c r="A1" s="285" t="s">
        <v>289</v>
      </c>
      <c r="B1" s="285"/>
      <c r="C1" s="285"/>
      <c r="D1" s="285"/>
      <c r="E1" s="285"/>
    </row>
    <row r="2" spans="1:8" ht="32.25" customHeight="1">
      <c r="A2" s="259" t="s">
        <v>290</v>
      </c>
      <c r="B2" s="259"/>
      <c r="C2" s="259"/>
      <c r="D2" s="259"/>
      <c r="E2" s="259"/>
    </row>
    <row r="3" spans="1:8" ht="27.75" customHeight="1">
      <c r="A3" s="284" t="s">
        <v>291</v>
      </c>
      <c r="B3" s="284"/>
      <c r="C3" s="284"/>
      <c r="D3" s="284"/>
      <c r="E3" s="284"/>
    </row>
    <row r="4" spans="1:8" ht="42" customHeight="1">
      <c r="A4" s="271" t="s">
        <v>331</v>
      </c>
      <c r="B4" s="271"/>
      <c r="C4" s="271"/>
      <c r="D4" s="271"/>
      <c r="E4" s="271"/>
    </row>
    <row r="5" spans="1:8" ht="18.75" customHeight="1">
      <c r="A5" s="82"/>
      <c r="B5" s="263" t="s">
        <v>150</v>
      </c>
      <c r="C5" s="263"/>
      <c r="D5" s="263"/>
      <c r="E5" s="263"/>
    </row>
    <row r="6" spans="1:8" ht="24" customHeight="1">
      <c r="A6" s="264" t="s">
        <v>153</v>
      </c>
      <c r="B6" s="265"/>
      <c r="C6" s="257" t="s">
        <v>179</v>
      </c>
      <c r="D6" s="257" t="s">
        <v>145</v>
      </c>
      <c r="E6" s="257" t="s">
        <v>257</v>
      </c>
      <c r="F6" s="269" t="s">
        <v>292</v>
      </c>
      <c r="G6" s="269" t="s">
        <v>293</v>
      </c>
      <c r="H6" s="269" t="s">
        <v>294</v>
      </c>
    </row>
    <row r="7" spans="1:8" ht="18.75" customHeight="1">
      <c r="A7" s="266"/>
      <c r="B7" s="267"/>
      <c r="C7" s="257"/>
      <c r="D7" s="257"/>
      <c r="E7" s="257"/>
      <c r="F7" s="269"/>
      <c r="G7" s="269"/>
      <c r="H7" s="269"/>
    </row>
    <row r="8" spans="1:8" ht="27.75" customHeight="1">
      <c r="A8" s="250" t="s">
        <v>264</v>
      </c>
      <c r="B8" s="251"/>
      <c r="C8" s="84">
        <v>80741.8</v>
      </c>
      <c r="D8" s="85">
        <v>106635.1</v>
      </c>
      <c r="E8" s="85">
        <v>102592.5</v>
      </c>
      <c r="F8" s="85">
        <f>SUM(F9:F11)</f>
        <v>86924.3</v>
      </c>
      <c r="G8" s="85">
        <f>SUM(G9:G11)</f>
        <v>92884</v>
      </c>
      <c r="H8" s="85">
        <f>SUM(H9:H11)</f>
        <v>89712.5</v>
      </c>
    </row>
    <row r="9" spans="1:8" ht="28.5" customHeight="1">
      <c r="A9" s="278" t="s">
        <v>265</v>
      </c>
      <c r="B9" s="279"/>
      <c r="C9" s="98">
        <v>78143.5</v>
      </c>
      <c r="D9" s="98">
        <v>99800</v>
      </c>
      <c r="E9" s="98">
        <v>99000</v>
      </c>
      <c r="F9" s="99">
        <f>F18</f>
        <v>83200</v>
      </c>
      <c r="G9" s="99">
        <f>G18</f>
        <v>89200</v>
      </c>
      <c r="H9" s="99">
        <f>H18</f>
        <v>86600</v>
      </c>
    </row>
    <row r="10" spans="1:8" ht="28.5" customHeight="1">
      <c r="A10" s="280" t="s">
        <v>158</v>
      </c>
      <c r="B10" s="281"/>
      <c r="C10" s="100">
        <v>0</v>
      </c>
      <c r="D10" s="100">
        <v>2529.5</v>
      </c>
      <c r="E10" s="100">
        <v>430.5</v>
      </c>
      <c r="F10" s="101" t="s">
        <v>256</v>
      </c>
      <c r="G10" s="101">
        <f>G28</f>
        <v>0</v>
      </c>
      <c r="H10" s="101">
        <f>H28</f>
        <v>0</v>
      </c>
    </row>
    <row r="11" spans="1:8" ht="28.5" customHeight="1">
      <c r="A11" s="282" t="s">
        <v>266</v>
      </c>
      <c r="B11" s="283"/>
      <c r="C11" s="102">
        <v>2598.3000000000002</v>
      </c>
      <c r="D11" s="102">
        <v>4305.6000000000004</v>
      </c>
      <c r="E11" s="102">
        <v>3162</v>
      </c>
      <c r="F11" s="103">
        <f>F40</f>
        <v>3724.3</v>
      </c>
      <c r="G11" s="103">
        <f>G40</f>
        <v>3684</v>
      </c>
      <c r="H11" s="103">
        <f>H40</f>
        <v>3112.5</v>
      </c>
    </row>
    <row r="12" spans="1:8" ht="4.5" customHeight="1">
      <c r="A12" s="104"/>
      <c r="B12" s="104"/>
      <c r="C12" s="105"/>
      <c r="D12" s="106"/>
      <c r="E12" s="107"/>
    </row>
    <row r="13" spans="1:8" ht="35.25" customHeight="1">
      <c r="A13" s="284" t="s">
        <v>295</v>
      </c>
      <c r="B13" s="284"/>
      <c r="C13" s="284"/>
      <c r="D13" s="284"/>
      <c r="E13" s="284"/>
    </row>
    <row r="14" spans="1:8" ht="40.5" customHeight="1">
      <c r="A14" s="271" t="s">
        <v>332</v>
      </c>
      <c r="B14" s="271"/>
      <c r="C14" s="271"/>
      <c r="D14" s="271"/>
      <c r="E14" s="271"/>
    </row>
    <row r="15" spans="1:8" ht="18.75" customHeight="1">
      <c r="A15" s="82"/>
      <c r="B15" s="263" t="s">
        <v>150</v>
      </c>
      <c r="C15" s="263"/>
      <c r="D15" s="263"/>
      <c r="E15" s="263"/>
    </row>
    <row r="16" spans="1:8" ht="24" customHeight="1">
      <c r="A16" s="272" t="s">
        <v>152</v>
      </c>
      <c r="B16" s="274" t="s">
        <v>153</v>
      </c>
      <c r="C16" s="257" t="s">
        <v>179</v>
      </c>
      <c r="D16" s="257" t="s">
        <v>145</v>
      </c>
      <c r="E16" s="257" t="s">
        <v>257</v>
      </c>
      <c r="F16" s="269" t="s">
        <v>292</v>
      </c>
      <c r="G16" s="269" t="s">
        <v>293</v>
      </c>
      <c r="H16" s="269" t="s">
        <v>294</v>
      </c>
    </row>
    <row r="17" spans="1:8" ht="18.75" customHeight="1">
      <c r="A17" s="273"/>
      <c r="B17" s="276"/>
      <c r="C17" s="257"/>
      <c r="D17" s="257"/>
      <c r="E17" s="257"/>
      <c r="F17" s="269"/>
      <c r="G17" s="269"/>
      <c r="H17" s="269"/>
    </row>
    <row r="18" spans="1:8" ht="27.75" customHeight="1">
      <c r="A18" s="108">
        <v>11</v>
      </c>
      <c r="B18" s="109" t="s">
        <v>265</v>
      </c>
      <c r="C18" s="84">
        <v>78143.5</v>
      </c>
      <c r="D18" s="84">
        <v>99800</v>
      </c>
      <c r="E18" s="84">
        <v>99000</v>
      </c>
      <c r="F18" s="84">
        <f>SUM(F21:F21)</f>
        <v>83200</v>
      </c>
      <c r="G18" s="84">
        <f>SUM(G21:G21)</f>
        <v>89200</v>
      </c>
      <c r="H18" s="84">
        <f>SUM(H21:H21)</f>
        <v>86600</v>
      </c>
    </row>
    <row r="19" spans="1:8" ht="32.25" customHeight="1">
      <c r="A19" s="110">
        <v>111</v>
      </c>
      <c r="B19" s="111" t="s">
        <v>296</v>
      </c>
      <c r="C19" s="112">
        <v>78143.5</v>
      </c>
      <c r="D19" s="112">
        <v>99800</v>
      </c>
      <c r="E19" s="112">
        <v>99000</v>
      </c>
      <c r="F19" s="112">
        <f t="shared" ref="F19:H20" si="0">SUM(F20)</f>
        <v>83200</v>
      </c>
      <c r="G19" s="112">
        <f t="shared" si="0"/>
        <v>89200</v>
      </c>
      <c r="H19" s="112">
        <f t="shared" si="0"/>
        <v>86600</v>
      </c>
    </row>
    <row r="20" spans="1:8" ht="25.5" customHeight="1">
      <c r="A20" s="113">
        <v>1111</v>
      </c>
      <c r="B20" s="114" t="s">
        <v>297</v>
      </c>
      <c r="C20" s="88">
        <v>78143.5</v>
      </c>
      <c r="D20" s="88">
        <v>99800</v>
      </c>
      <c r="E20" s="88">
        <v>99000</v>
      </c>
      <c r="F20" s="88">
        <f t="shared" si="0"/>
        <v>83200</v>
      </c>
      <c r="G20" s="88">
        <f t="shared" si="0"/>
        <v>89200</v>
      </c>
      <c r="H20" s="88">
        <f t="shared" si="0"/>
        <v>86600</v>
      </c>
    </row>
    <row r="21" spans="1:8" ht="25.5" customHeight="1">
      <c r="A21" s="115">
        <v>11111</v>
      </c>
      <c r="B21" s="116" t="s">
        <v>298</v>
      </c>
      <c r="C21" s="117">
        <v>78143.5</v>
      </c>
      <c r="D21" s="117">
        <v>99800</v>
      </c>
      <c r="E21" s="117">
        <v>99000</v>
      </c>
      <c r="F21" s="117">
        <v>83200</v>
      </c>
      <c r="G21" s="117">
        <v>89200</v>
      </c>
      <c r="H21" s="117">
        <v>86600</v>
      </c>
    </row>
    <row r="22" spans="1:8" ht="4.5" customHeight="1">
      <c r="A22" s="96"/>
      <c r="B22" s="96"/>
      <c r="C22" s="96"/>
      <c r="D22" s="96"/>
      <c r="E22" s="96"/>
    </row>
    <row r="23" spans="1:8" ht="33" customHeight="1">
      <c r="A23" s="270" t="s">
        <v>299</v>
      </c>
      <c r="B23" s="277"/>
      <c r="C23" s="277"/>
      <c r="D23" s="277"/>
      <c r="E23" s="277"/>
    </row>
    <row r="24" spans="1:8" ht="33" customHeight="1">
      <c r="A24" s="271" t="s">
        <v>333</v>
      </c>
      <c r="B24" s="271"/>
      <c r="C24" s="271"/>
      <c r="D24" s="271"/>
      <c r="E24" s="271"/>
    </row>
    <row r="25" spans="1:8" ht="18.75" customHeight="1">
      <c r="A25" s="82"/>
      <c r="B25" s="263" t="s">
        <v>150</v>
      </c>
      <c r="C25" s="263"/>
      <c r="D25" s="263"/>
      <c r="E25" s="263"/>
    </row>
    <row r="26" spans="1:8" ht="24" customHeight="1">
      <c r="A26" s="272" t="s">
        <v>152</v>
      </c>
      <c r="B26" s="274" t="s">
        <v>153</v>
      </c>
      <c r="C26" s="257" t="s">
        <v>179</v>
      </c>
      <c r="D26" s="257" t="s">
        <v>145</v>
      </c>
      <c r="E26" s="257" t="s">
        <v>257</v>
      </c>
      <c r="F26" s="269" t="s">
        <v>292</v>
      </c>
      <c r="G26" s="269" t="s">
        <v>293</v>
      </c>
      <c r="H26" s="269" t="s">
        <v>294</v>
      </c>
    </row>
    <row r="27" spans="1:8" ht="24" customHeight="1">
      <c r="A27" s="273"/>
      <c r="B27" s="276"/>
      <c r="C27" s="257"/>
      <c r="D27" s="257"/>
      <c r="E27" s="257"/>
      <c r="F27" s="269"/>
      <c r="G27" s="269"/>
      <c r="H27" s="269"/>
    </row>
    <row r="28" spans="1:8" ht="27.75" customHeight="1">
      <c r="A28" s="108">
        <v>13</v>
      </c>
      <c r="B28" s="109" t="s">
        <v>158</v>
      </c>
      <c r="C28" s="84">
        <v>0</v>
      </c>
      <c r="D28" s="84">
        <v>2529.5</v>
      </c>
      <c r="E28" s="84">
        <v>430.5</v>
      </c>
      <c r="F28" s="84">
        <f>SUM(F33)</f>
        <v>0</v>
      </c>
      <c r="G28" s="84">
        <f>SUM(G33)</f>
        <v>0</v>
      </c>
      <c r="H28" s="84">
        <f>SUM(H33)</f>
        <v>0</v>
      </c>
    </row>
    <row r="29" spans="1:8" ht="27.75" customHeight="1">
      <c r="A29" s="118">
        <v>132</v>
      </c>
      <c r="B29" s="119" t="s">
        <v>300</v>
      </c>
      <c r="C29" s="120">
        <v>0</v>
      </c>
      <c r="D29" s="120">
        <v>169.5</v>
      </c>
      <c r="E29" s="120">
        <v>430.5</v>
      </c>
      <c r="F29" s="121"/>
      <c r="G29" s="121"/>
      <c r="H29" s="121"/>
    </row>
    <row r="30" spans="1:8" ht="24.75" customHeight="1">
      <c r="A30" s="122">
        <v>1321</v>
      </c>
      <c r="B30" s="123" t="s">
        <v>301</v>
      </c>
      <c r="C30" s="124">
        <v>0</v>
      </c>
      <c r="D30" s="124">
        <v>169.5</v>
      </c>
      <c r="E30" s="124">
        <v>430.5</v>
      </c>
      <c r="F30" s="121"/>
      <c r="G30" s="121"/>
      <c r="H30" s="121"/>
    </row>
    <row r="31" spans="1:8" ht="37.5" customHeight="1">
      <c r="A31" s="125">
        <v>13211</v>
      </c>
      <c r="B31" s="126" t="s">
        <v>302</v>
      </c>
      <c r="C31" s="127"/>
      <c r="D31" s="128">
        <v>169.5</v>
      </c>
      <c r="E31" s="128">
        <v>430.5</v>
      </c>
      <c r="F31" s="121"/>
      <c r="G31" s="121"/>
      <c r="H31" s="121"/>
    </row>
    <row r="32" spans="1:8" ht="33" customHeight="1">
      <c r="A32" s="129">
        <v>133</v>
      </c>
      <c r="B32" s="130" t="s">
        <v>303</v>
      </c>
      <c r="C32" s="131">
        <v>0</v>
      </c>
      <c r="D32" s="131">
        <v>2360</v>
      </c>
      <c r="E32" s="131">
        <v>0</v>
      </c>
      <c r="F32" s="121"/>
      <c r="G32" s="121"/>
      <c r="H32" s="121"/>
    </row>
    <row r="33" spans="1:8" ht="27.75" customHeight="1">
      <c r="A33" s="132">
        <v>1331</v>
      </c>
      <c r="B33" s="133" t="s">
        <v>304</v>
      </c>
      <c r="C33" s="134"/>
      <c r="D33" s="135">
        <v>2360</v>
      </c>
      <c r="E33" s="135"/>
      <c r="F33" s="136"/>
      <c r="G33" s="136"/>
      <c r="H33" s="136"/>
    </row>
    <row r="34" spans="1:8" ht="4.5" customHeight="1">
      <c r="A34" s="96"/>
      <c r="B34" s="96"/>
      <c r="C34" s="96"/>
      <c r="D34" s="96"/>
      <c r="E34" s="96"/>
    </row>
    <row r="35" spans="1:8" ht="35.25" customHeight="1">
      <c r="A35" s="270" t="s">
        <v>305</v>
      </c>
      <c r="B35" s="270"/>
      <c r="C35" s="270"/>
      <c r="D35" s="270"/>
      <c r="E35" s="270"/>
    </row>
    <row r="36" spans="1:8" ht="37.5" customHeight="1">
      <c r="A36" s="271" t="s">
        <v>334</v>
      </c>
      <c r="B36" s="271"/>
      <c r="C36" s="271"/>
      <c r="D36" s="271"/>
      <c r="E36" s="271"/>
    </row>
    <row r="37" spans="1:8" ht="15" customHeight="1">
      <c r="A37" s="82"/>
      <c r="B37" s="263" t="s">
        <v>150</v>
      </c>
      <c r="C37" s="263"/>
      <c r="D37" s="263"/>
      <c r="E37" s="263"/>
    </row>
    <row r="38" spans="1:8" ht="22.5" customHeight="1">
      <c r="A38" s="272" t="s">
        <v>152</v>
      </c>
      <c r="B38" s="274" t="s">
        <v>153</v>
      </c>
      <c r="C38" s="257" t="s">
        <v>179</v>
      </c>
      <c r="D38" s="257" t="s">
        <v>145</v>
      </c>
      <c r="E38" s="257" t="s">
        <v>257</v>
      </c>
      <c r="F38" s="269" t="s">
        <v>292</v>
      </c>
      <c r="G38" s="269" t="s">
        <v>293</v>
      </c>
      <c r="H38" s="269" t="s">
        <v>294</v>
      </c>
    </row>
    <row r="39" spans="1:8" ht="19.5" customHeight="1">
      <c r="A39" s="273"/>
      <c r="B39" s="275"/>
      <c r="C39" s="257"/>
      <c r="D39" s="257"/>
      <c r="E39" s="257"/>
      <c r="F39" s="269"/>
      <c r="G39" s="269"/>
      <c r="H39" s="269"/>
    </row>
    <row r="40" spans="1:8" ht="26.25" customHeight="1">
      <c r="A40" s="137">
        <v>14</v>
      </c>
      <c r="B40" s="138" t="s">
        <v>306</v>
      </c>
      <c r="C40" s="139">
        <v>2598.3000000000002</v>
      </c>
      <c r="D40" s="84">
        <v>4305.6000000000004</v>
      </c>
      <c r="E40" s="84">
        <v>3162</v>
      </c>
      <c r="F40" s="84">
        <f>SUM(F41,F49,F62,F63)</f>
        <v>3724.3</v>
      </c>
      <c r="G40" s="84">
        <f>SUM(G41,G49,G62,G63)</f>
        <v>3684</v>
      </c>
      <c r="H40" s="84">
        <f>SUM(H41,H49,H62,H63)</f>
        <v>3112.5</v>
      </c>
    </row>
    <row r="41" spans="1:8" ht="27.75" customHeight="1">
      <c r="A41" s="140">
        <v>141</v>
      </c>
      <c r="B41" s="141" t="s">
        <v>307</v>
      </c>
      <c r="C41" s="142">
        <v>1858.5</v>
      </c>
      <c r="D41" s="86">
        <v>3650</v>
      </c>
      <c r="E41" s="86">
        <v>2700</v>
      </c>
      <c r="F41" s="143">
        <f>SUM(F42,F46,F44)</f>
        <v>3274.3</v>
      </c>
      <c r="G41" s="143">
        <f>SUM(G42,G46,G44)</f>
        <v>3234</v>
      </c>
      <c r="H41" s="143">
        <f>SUM(H42,H46,H44)</f>
        <v>2662.5</v>
      </c>
    </row>
    <row r="42" spans="1:8" ht="27.75" customHeight="1">
      <c r="A42" s="144">
        <v>1411</v>
      </c>
      <c r="B42" s="141" t="s">
        <v>308</v>
      </c>
      <c r="C42" s="145">
        <v>722.7</v>
      </c>
      <c r="D42" s="146">
        <v>2100</v>
      </c>
      <c r="E42" s="146">
        <v>1400</v>
      </c>
      <c r="F42" s="147">
        <f>SUM(F43)</f>
        <v>1874.3</v>
      </c>
      <c r="G42" s="147">
        <f>SUM(G43)</f>
        <v>1834</v>
      </c>
      <c r="H42" s="147">
        <f>SUM(H43)</f>
        <v>1162.5</v>
      </c>
    </row>
    <row r="43" spans="1:8" ht="24" customHeight="1">
      <c r="A43" s="144">
        <v>14115</v>
      </c>
      <c r="B43" s="148" t="s">
        <v>309</v>
      </c>
      <c r="C43" s="149">
        <v>722.7</v>
      </c>
      <c r="D43" s="150">
        <v>2100</v>
      </c>
      <c r="E43" s="151">
        <v>1400</v>
      </c>
      <c r="F43" s="151">
        <f>1401.8+472.5</f>
        <v>1874.3</v>
      </c>
      <c r="G43" s="151">
        <f>361.459999999993+1472.5</f>
        <v>1834</v>
      </c>
      <c r="H43" s="151">
        <f>2289.95999999999-872.5-255</f>
        <v>1162.5</v>
      </c>
    </row>
    <row r="44" spans="1:8" ht="24.75" customHeight="1">
      <c r="A44" s="144">
        <v>1412</v>
      </c>
      <c r="B44" s="141" t="s">
        <v>310</v>
      </c>
      <c r="C44" s="145">
        <v>247.1</v>
      </c>
      <c r="D44" s="146">
        <v>1100</v>
      </c>
      <c r="E44" s="146">
        <v>800</v>
      </c>
      <c r="F44" s="146">
        <f>SUM(F45)</f>
        <v>900</v>
      </c>
      <c r="G44" s="146">
        <f>SUM(G45)</f>
        <v>900</v>
      </c>
      <c r="H44" s="146">
        <f>SUM(H45)</f>
        <v>1000</v>
      </c>
    </row>
    <row r="45" spans="1:8" ht="33" customHeight="1">
      <c r="A45" s="152">
        <v>14121</v>
      </c>
      <c r="B45" s="148" t="s">
        <v>311</v>
      </c>
      <c r="C45" s="153">
        <v>247.1</v>
      </c>
      <c r="D45" s="154">
        <v>1100</v>
      </c>
      <c r="E45" s="154">
        <v>800</v>
      </c>
      <c r="F45" s="154">
        <v>900</v>
      </c>
      <c r="G45" s="154">
        <v>900</v>
      </c>
      <c r="H45" s="154">
        <v>1000</v>
      </c>
    </row>
    <row r="46" spans="1:8" ht="24.75" customHeight="1">
      <c r="A46" s="144">
        <v>1415</v>
      </c>
      <c r="B46" s="141" t="s">
        <v>312</v>
      </c>
      <c r="C46" s="145">
        <v>888.7</v>
      </c>
      <c r="D46" s="146">
        <v>450</v>
      </c>
      <c r="E46" s="146">
        <v>500</v>
      </c>
      <c r="F46" s="146">
        <f>SUM(F47:F48)</f>
        <v>500</v>
      </c>
      <c r="G46" s="146">
        <f>SUM(G47:G48)</f>
        <v>500</v>
      </c>
      <c r="H46" s="146">
        <f>SUM(H47:H48)</f>
        <v>500</v>
      </c>
    </row>
    <row r="47" spans="1:8" ht="29.25" customHeight="1">
      <c r="A47" s="155">
        <v>14154</v>
      </c>
      <c r="B47" s="156" t="s">
        <v>313</v>
      </c>
      <c r="C47" s="157">
        <v>17</v>
      </c>
      <c r="D47" s="158">
        <v>20</v>
      </c>
      <c r="E47" s="158"/>
      <c r="F47" s="159"/>
      <c r="G47" s="159"/>
      <c r="H47" s="159"/>
    </row>
    <row r="48" spans="1:8" ht="29.25" customHeight="1">
      <c r="A48" s="160">
        <v>14159</v>
      </c>
      <c r="B48" s="133" t="s">
        <v>314</v>
      </c>
      <c r="C48" s="161">
        <v>871.7</v>
      </c>
      <c r="D48" s="134">
        <v>430</v>
      </c>
      <c r="E48" s="134">
        <v>500</v>
      </c>
      <c r="F48" s="134">
        <v>500</v>
      </c>
      <c r="G48" s="134">
        <v>500</v>
      </c>
      <c r="H48" s="134">
        <v>500</v>
      </c>
    </row>
    <row r="49" spans="1:8" ht="33" customHeight="1">
      <c r="A49" s="162">
        <v>142</v>
      </c>
      <c r="B49" s="163" t="s">
        <v>315</v>
      </c>
      <c r="C49" s="164">
        <v>230.5</v>
      </c>
      <c r="D49" s="92">
        <v>258.10000000000002</v>
      </c>
      <c r="E49" s="92">
        <v>262</v>
      </c>
      <c r="F49" s="147">
        <f>SUM(F50,F57)</f>
        <v>250</v>
      </c>
      <c r="G49" s="147">
        <f>SUM(G50,G57)</f>
        <v>250</v>
      </c>
      <c r="H49" s="147">
        <f>SUM(H50,H57)</f>
        <v>250</v>
      </c>
    </row>
    <row r="50" spans="1:8" ht="33" customHeight="1">
      <c r="A50" s="144">
        <v>1422</v>
      </c>
      <c r="B50" s="141" t="s">
        <v>316</v>
      </c>
      <c r="C50" s="145">
        <v>60</v>
      </c>
      <c r="D50" s="146">
        <v>58.1</v>
      </c>
      <c r="E50" s="146">
        <v>50</v>
      </c>
      <c r="F50" s="147">
        <f>SUM(F51:F56)</f>
        <v>50</v>
      </c>
      <c r="G50" s="147">
        <f>SUM(G51:G56)</f>
        <v>50</v>
      </c>
      <c r="H50" s="147">
        <f>SUM(H51:H56)</f>
        <v>50</v>
      </c>
    </row>
    <row r="51" spans="1:8" ht="25.5" customHeight="1">
      <c r="A51" s="165">
        <v>14222</v>
      </c>
      <c r="B51" s="156" t="s">
        <v>317</v>
      </c>
      <c r="C51" s="166">
        <v>16.5</v>
      </c>
      <c r="D51" s="167">
        <v>55</v>
      </c>
      <c r="E51" s="167">
        <v>50</v>
      </c>
      <c r="F51" s="167">
        <v>50</v>
      </c>
      <c r="G51" s="167">
        <v>50</v>
      </c>
      <c r="H51" s="167">
        <v>50</v>
      </c>
    </row>
    <row r="52" spans="1:8" ht="25.5" customHeight="1">
      <c r="A52" s="165">
        <v>14223</v>
      </c>
      <c r="B52" s="168" t="s">
        <v>318</v>
      </c>
      <c r="C52" s="169">
        <v>3.72</v>
      </c>
      <c r="D52" s="170">
        <v>3</v>
      </c>
      <c r="E52" s="170"/>
      <c r="F52" s="101"/>
      <c r="G52" s="101"/>
      <c r="H52" s="101"/>
    </row>
    <row r="53" spans="1:8" ht="25.5" customHeight="1">
      <c r="A53" s="165">
        <v>14227</v>
      </c>
      <c r="B53" s="168" t="s">
        <v>319</v>
      </c>
      <c r="C53" s="169">
        <v>0.1</v>
      </c>
      <c r="D53" s="170"/>
      <c r="E53" s="170"/>
      <c r="F53" s="101"/>
      <c r="G53" s="101"/>
      <c r="H53" s="101"/>
    </row>
    <row r="54" spans="1:8" ht="25.5" customHeight="1">
      <c r="A54" s="165">
        <v>14229</v>
      </c>
      <c r="B54" s="168" t="s">
        <v>320</v>
      </c>
      <c r="C54" s="169">
        <v>0.54</v>
      </c>
      <c r="D54" s="170">
        <v>0.1</v>
      </c>
      <c r="E54" s="170"/>
      <c r="F54" s="171"/>
      <c r="G54" s="171"/>
      <c r="H54" s="171"/>
    </row>
    <row r="55" spans="1:8" ht="25.5" customHeight="1">
      <c r="A55" s="165">
        <v>142210</v>
      </c>
      <c r="B55" s="168" t="s">
        <v>321</v>
      </c>
      <c r="C55" s="169">
        <v>39.1</v>
      </c>
      <c r="D55" s="170"/>
      <c r="E55" s="170"/>
      <c r="F55" s="171"/>
      <c r="G55" s="171"/>
      <c r="H55" s="171"/>
    </row>
    <row r="56" spans="1:8" ht="25.5" customHeight="1">
      <c r="A56" s="165">
        <v>142299</v>
      </c>
      <c r="B56" s="168" t="s">
        <v>322</v>
      </c>
      <c r="C56" s="169"/>
      <c r="D56" s="170"/>
      <c r="E56" s="170"/>
      <c r="F56" s="101"/>
      <c r="G56" s="101"/>
      <c r="H56" s="101"/>
    </row>
    <row r="57" spans="1:8" ht="30.75" customHeight="1">
      <c r="A57" s="144">
        <v>1423</v>
      </c>
      <c r="B57" s="141" t="s">
        <v>323</v>
      </c>
      <c r="C57" s="145">
        <v>170.5</v>
      </c>
      <c r="D57" s="146">
        <v>200</v>
      </c>
      <c r="E57" s="146">
        <v>212</v>
      </c>
      <c r="F57" s="147">
        <f>SUM(F58)</f>
        <v>200</v>
      </c>
      <c r="G57" s="147">
        <f>SUM(G58)</f>
        <v>200</v>
      </c>
      <c r="H57" s="147">
        <f>SUM(H58)</f>
        <v>200</v>
      </c>
    </row>
    <row r="58" spans="1:8" ht="29.25" customHeight="1">
      <c r="A58" s="144">
        <v>14232</v>
      </c>
      <c r="B58" s="141" t="s">
        <v>324</v>
      </c>
      <c r="C58" s="145">
        <v>170.5</v>
      </c>
      <c r="D58" s="146">
        <v>200</v>
      </c>
      <c r="E58" s="146">
        <v>212</v>
      </c>
      <c r="F58" s="147">
        <f>SUM(F59:F61)</f>
        <v>200</v>
      </c>
      <c r="G58" s="147">
        <f>SUM(G59:G61)</f>
        <v>200</v>
      </c>
      <c r="H58" s="147">
        <f>SUM(H59:H61)</f>
        <v>200</v>
      </c>
    </row>
    <row r="59" spans="1:8" ht="33.75" customHeight="1">
      <c r="A59" s="165">
        <v>1423201</v>
      </c>
      <c r="B59" s="156" t="s">
        <v>325</v>
      </c>
      <c r="C59" s="166"/>
      <c r="D59" s="167"/>
      <c r="E59" s="167"/>
      <c r="F59" s="136"/>
      <c r="G59" s="136"/>
      <c r="H59" s="136"/>
    </row>
    <row r="60" spans="1:8" ht="45.75" customHeight="1">
      <c r="A60" s="165">
        <v>1423203</v>
      </c>
      <c r="B60" s="168" t="s">
        <v>326</v>
      </c>
      <c r="C60" s="169"/>
      <c r="D60" s="170"/>
      <c r="E60" s="170"/>
      <c r="F60" s="101"/>
      <c r="G60" s="101"/>
      <c r="H60" s="101"/>
    </row>
    <row r="61" spans="1:8" ht="30.75" customHeight="1">
      <c r="A61" s="165">
        <v>1423209</v>
      </c>
      <c r="B61" s="172" t="s">
        <v>327</v>
      </c>
      <c r="C61" s="169">
        <v>170.5</v>
      </c>
      <c r="D61" s="170">
        <v>200</v>
      </c>
      <c r="E61" s="170">
        <v>212</v>
      </c>
      <c r="F61" s="170">
        <v>200</v>
      </c>
      <c r="G61" s="170">
        <v>200</v>
      </c>
      <c r="H61" s="170">
        <v>200</v>
      </c>
    </row>
    <row r="62" spans="1:8" ht="29.25" customHeight="1">
      <c r="A62" s="144">
        <v>143</v>
      </c>
      <c r="B62" s="141" t="s">
        <v>328</v>
      </c>
      <c r="C62" s="145">
        <v>347.9</v>
      </c>
      <c r="D62" s="173">
        <v>350</v>
      </c>
      <c r="E62" s="146">
        <v>200</v>
      </c>
      <c r="F62" s="146">
        <v>200</v>
      </c>
      <c r="G62" s="146">
        <v>200</v>
      </c>
      <c r="H62" s="146">
        <v>200</v>
      </c>
    </row>
    <row r="63" spans="1:8" ht="33" customHeight="1">
      <c r="A63" s="144">
        <v>145</v>
      </c>
      <c r="B63" s="141" t="s">
        <v>329</v>
      </c>
      <c r="C63" s="145">
        <v>161.4</v>
      </c>
      <c r="D63" s="146">
        <v>47.5</v>
      </c>
      <c r="E63" s="146">
        <v>0</v>
      </c>
      <c r="F63" s="147">
        <f>SUM(F64)</f>
        <v>0</v>
      </c>
      <c r="G63" s="147">
        <f>SUM(G64)</f>
        <v>0</v>
      </c>
      <c r="H63" s="147">
        <f>SUM(H64)</f>
        <v>0</v>
      </c>
    </row>
    <row r="64" spans="1:8" ht="25.5" customHeight="1">
      <c r="A64" s="174">
        <v>1459</v>
      </c>
      <c r="B64" s="175" t="s">
        <v>330</v>
      </c>
      <c r="C64" s="176">
        <v>161.4</v>
      </c>
      <c r="D64" s="177">
        <v>47.5</v>
      </c>
      <c r="E64" s="117"/>
      <c r="F64" s="178"/>
      <c r="G64" s="178"/>
      <c r="H64" s="178"/>
    </row>
  </sheetData>
  <mergeCells count="49">
    <mergeCell ref="A1:E1"/>
    <mergeCell ref="A2:E2"/>
    <mergeCell ref="A3:E3"/>
    <mergeCell ref="A4:E4"/>
    <mergeCell ref="B5:E5"/>
    <mergeCell ref="A8:B8"/>
    <mergeCell ref="G6:G7"/>
    <mergeCell ref="H6:H7"/>
    <mergeCell ref="G16:G17"/>
    <mergeCell ref="A9:B9"/>
    <mergeCell ref="A10:B10"/>
    <mergeCell ref="A11:B11"/>
    <mergeCell ref="A13:E13"/>
    <mergeCell ref="H16:H17"/>
    <mergeCell ref="F16:F17"/>
    <mergeCell ref="D16:D17"/>
    <mergeCell ref="A6:B7"/>
    <mergeCell ref="C6:C7"/>
    <mergeCell ref="D6:D7"/>
    <mergeCell ref="E6:E7"/>
    <mergeCell ref="F6:F7"/>
    <mergeCell ref="D26:D27"/>
    <mergeCell ref="A14:E14"/>
    <mergeCell ref="B15:E15"/>
    <mergeCell ref="E26:E27"/>
    <mergeCell ref="B16:B17"/>
    <mergeCell ref="C16:C17"/>
    <mergeCell ref="A26:A27"/>
    <mergeCell ref="B26:B27"/>
    <mergeCell ref="C26:C27"/>
    <mergeCell ref="A23:E23"/>
    <mergeCell ref="A24:E24"/>
    <mergeCell ref="B25:E25"/>
    <mergeCell ref="A16:A17"/>
    <mergeCell ref="E16:E17"/>
    <mergeCell ref="A35:E35"/>
    <mergeCell ref="A36:E36"/>
    <mergeCell ref="B37:E37"/>
    <mergeCell ref="A38:A39"/>
    <mergeCell ref="B38:B39"/>
    <mergeCell ref="C38:C39"/>
    <mergeCell ref="D38:D39"/>
    <mergeCell ref="E38:E39"/>
    <mergeCell ref="F38:F39"/>
    <mergeCell ref="G38:G39"/>
    <mergeCell ref="H38:H39"/>
    <mergeCell ref="G26:G27"/>
    <mergeCell ref="H26:H27"/>
    <mergeCell ref="F26:F27"/>
  </mergeCells>
  <phoneticPr fontId="4" type="noConversion"/>
  <printOptions horizontalCentered="1"/>
  <pageMargins left="0" right="0" top="0.15748031496062992" bottom="0.15748031496062992" header="0" footer="0"/>
  <pageSetup scale="89" firstPageNumber="3" orientation="portrait" useFirstPageNumber="1" r:id="rId1"/>
  <headerFooter alignWithMargins="0">
    <oddFooter>&amp;C&amp;"Courier New,Regular"&amp;8&amp;P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topLeftCell="A4" workbookViewId="0">
      <selection activeCell="F12" sqref="F12"/>
    </sheetView>
  </sheetViews>
  <sheetFormatPr defaultColWidth="57.140625" defaultRowHeight="12.75"/>
  <cols>
    <col min="1" max="1" width="10.42578125" style="97" customWidth="1"/>
    <col min="2" max="2" width="57.140625" style="97" customWidth="1"/>
    <col min="3" max="6" width="15" style="97" customWidth="1"/>
    <col min="7" max="254" width="9.140625" style="97" customWidth="1"/>
    <col min="255" max="255" width="10.42578125" style="97" customWidth="1"/>
    <col min="256" max="16384" width="57.140625" style="97"/>
  </cols>
  <sheetData>
    <row r="1" spans="1:6" ht="19.5">
      <c r="A1" s="286" t="s">
        <v>335</v>
      </c>
      <c r="B1" s="286"/>
      <c r="C1" s="286"/>
      <c r="D1" s="286"/>
      <c r="E1" s="286"/>
      <c r="F1" s="286"/>
    </row>
    <row r="2" spans="1:6" ht="42" customHeight="1">
      <c r="A2" s="259" t="s">
        <v>336</v>
      </c>
      <c r="B2" s="259"/>
      <c r="C2" s="259"/>
      <c r="D2" s="259"/>
      <c r="E2" s="259"/>
      <c r="F2" s="259"/>
    </row>
    <row r="3" spans="1:6" ht="18.75" customHeight="1">
      <c r="A3" s="284" t="s">
        <v>337</v>
      </c>
      <c r="B3" s="284"/>
      <c r="C3" s="284"/>
      <c r="D3" s="284"/>
      <c r="E3" s="284"/>
      <c r="F3" s="284"/>
    </row>
    <row r="4" spans="1:6" ht="36" customHeight="1">
      <c r="A4" s="268" t="s">
        <v>474</v>
      </c>
      <c r="B4" s="268"/>
      <c r="C4" s="268"/>
      <c r="D4" s="268"/>
      <c r="E4" s="268"/>
      <c r="F4" s="268"/>
    </row>
    <row r="5" spans="1:6" ht="13.5" customHeight="1">
      <c r="A5" s="82"/>
      <c r="B5" s="263" t="s">
        <v>150</v>
      </c>
      <c r="C5" s="263"/>
      <c r="D5" s="263"/>
      <c r="E5" s="263"/>
      <c r="F5" s="263"/>
    </row>
    <row r="6" spans="1:6" ht="41.25" customHeight="1">
      <c r="A6" s="287" t="s">
        <v>153</v>
      </c>
      <c r="B6" s="287"/>
      <c r="C6" s="179" t="s">
        <v>179</v>
      </c>
      <c r="D6" s="179" t="s">
        <v>145</v>
      </c>
      <c r="E6" s="179" t="s">
        <v>257</v>
      </c>
      <c r="F6" s="226" t="s">
        <v>256</v>
      </c>
    </row>
    <row r="7" spans="1:6" ht="30.75" customHeight="1">
      <c r="A7" s="288" t="s">
        <v>155</v>
      </c>
      <c r="B7" s="288"/>
      <c r="C7" s="180">
        <v>69468</v>
      </c>
      <c r="D7" s="180">
        <v>101484.8</v>
      </c>
      <c r="E7" s="180">
        <v>93656.6</v>
      </c>
      <c r="F7" s="180">
        <v>430.5</v>
      </c>
    </row>
    <row r="8" spans="1:6" ht="25.5" customHeight="1">
      <c r="A8" s="246" t="s">
        <v>156</v>
      </c>
      <c r="B8" s="247"/>
      <c r="C8" s="237">
        <v>12229.2</v>
      </c>
      <c r="D8" s="237">
        <v>13152</v>
      </c>
      <c r="E8" s="237">
        <v>13246.9</v>
      </c>
      <c r="F8" s="237"/>
    </row>
    <row r="9" spans="1:6" ht="25.5" customHeight="1">
      <c r="A9" s="246" t="s">
        <v>157</v>
      </c>
      <c r="B9" s="247"/>
      <c r="C9" s="238">
        <v>16255.9</v>
      </c>
      <c r="D9" s="238">
        <v>15807.8</v>
      </c>
      <c r="E9" s="238">
        <v>19874.3</v>
      </c>
      <c r="F9" s="238">
        <v>430.5</v>
      </c>
    </row>
    <row r="10" spans="1:6" ht="25.5" customHeight="1">
      <c r="A10" s="246" t="s">
        <v>163</v>
      </c>
      <c r="B10" s="247"/>
      <c r="C10" s="238">
        <v>79.400000000000006</v>
      </c>
      <c r="D10" s="238">
        <v>230.4</v>
      </c>
      <c r="E10" s="238">
        <v>495.6</v>
      </c>
      <c r="F10" s="238" t="s">
        <v>256</v>
      </c>
    </row>
    <row r="11" spans="1:6" ht="25.5" customHeight="1">
      <c r="A11" s="246" t="s">
        <v>164</v>
      </c>
      <c r="B11" s="247"/>
      <c r="C11" s="238">
        <v>12467.3</v>
      </c>
      <c r="D11" s="238">
        <v>24635</v>
      </c>
      <c r="E11" s="238">
        <v>26965.8</v>
      </c>
      <c r="F11" s="238"/>
    </row>
    <row r="12" spans="1:6" ht="25.5" customHeight="1">
      <c r="A12" s="246" t="s">
        <v>268</v>
      </c>
      <c r="B12" s="247"/>
      <c r="C12" s="238">
        <v>9367.9</v>
      </c>
      <c r="D12" s="238">
        <v>14652.4</v>
      </c>
      <c r="E12" s="238">
        <v>14846.2</v>
      </c>
      <c r="F12" s="238"/>
    </row>
    <row r="13" spans="1:6" ht="25.5" customHeight="1">
      <c r="A13" s="246" t="s">
        <v>159</v>
      </c>
      <c r="B13" s="247"/>
      <c r="C13" s="238">
        <v>3120.8</v>
      </c>
      <c r="D13" s="238">
        <v>2575.5</v>
      </c>
      <c r="E13" s="238">
        <v>3995.3</v>
      </c>
      <c r="F13" s="238"/>
    </row>
    <row r="14" spans="1:6" ht="25.5" customHeight="1">
      <c r="A14" s="248" t="s">
        <v>160</v>
      </c>
      <c r="B14" s="249"/>
      <c r="C14" s="239">
        <v>15947.5</v>
      </c>
      <c r="D14" s="239">
        <v>30431.7</v>
      </c>
      <c r="E14" s="239">
        <v>14232.5</v>
      </c>
      <c r="F14" s="239"/>
    </row>
    <row r="15" spans="1:6" ht="4.5" customHeight="1">
      <c r="A15" s="82"/>
      <c r="B15" s="82"/>
      <c r="C15" s="82"/>
      <c r="D15" s="82"/>
      <c r="E15" s="82"/>
    </row>
    <row r="16" spans="1:6" ht="43.5" customHeight="1">
      <c r="A16" s="284" t="s">
        <v>447</v>
      </c>
      <c r="B16" s="284"/>
      <c r="C16" s="284"/>
      <c r="D16" s="284"/>
      <c r="E16" s="284"/>
      <c r="F16" s="284"/>
    </row>
    <row r="17" spans="1:6" ht="38.25" customHeight="1">
      <c r="A17" s="268" t="s">
        <v>476</v>
      </c>
      <c r="B17" s="268"/>
      <c r="C17" s="268"/>
      <c r="D17" s="268"/>
      <c r="E17" s="268"/>
      <c r="F17" s="268"/>
    </row>
    <row r="18" spans="1:6" ht="33" customHeight="1">
      <c r="A18" s="291" t="s">
        <v>475</v>
      </c>
      <c r="B18" s="291"/>
      <c r="C18" s="291"/>
      <c r="D18" s="291"/>
      <c r="E18" s="291"/>
      <c r="F18" s="291"/>
    </row>
    <row r="19" spans="1:6" ht="15">
      <c r="A19" s="82"/>
      <c r="B19" s="263" t="s">
        <v>150</v>
      </c>
      <c r="C19" s="263"/>
      <c r="D19" s="263"/>
      <c r="E19" s="263"/>
      <c r="F19" s="263"/>
    </row>
    <row r="20" spans="1:6" ht="42.75" customHeight="1">
      <c r="A20" s="181" t="s">
        <v>152</v>
      </c>
      <c r="B20" s="182" t="s">
        <v>338</v>
      </c>
      <c r="C20" s="179" t="s">
        <v>179</v>
      </c>
      <c r="D20" s="179" t="s">
        <v>145</v>
      </c>
      <c r="E20" s="179" t="s">
        <v>257</v>
      </c>
      <c r="F20" s="226" t="s">
        <v>256</v>
      </c>
    </row>
    <row r="21" spans="1:6" ht="34.5" customHeight="1">
      <c r="A21" s="183" t="s">
        <v>339</v>
      </c>
      <c r="B21" s="184" t="s">
        <v>168</v>
      </c>
      <c r="C21" s="238">
        <v>1026.5999999999999</v>
      </c>
      <c r="D21" s="238">
        <v>1730.7</v>
      </c>
      <c r="E21" s="238">
        <v>190</v>
      </c>
      <c r="F21" s="238"/>
    </row>
    <row r="22" spans="1:6" ht="34.5" customHeight="1">
      <c r="A22" s="185" t="s">
        <v>340</v>
      </c>
      <c r="B22" s="186" t="s">
        <v>170</v>
      </c>
      <c r="C22" s="238">
        <v>0</v>
      </c>
      <c r="D22" s="238">
        <v>0</v>
      </c>
      <c r="E22" s="238">
        <v>95.1</v>
      </c>
      <c r="F22" s="238"/>
    </row>
    <row r="23" spans="1:6" ht="34.5" customHeight="1">
      <c r="A23" s="185" t="s">
        <v>341</v>
      </c>
      <c r="B23" s="186" t="s">
        <v>172</v>
      </c>
      <c r="C23" s="238">
        <v>7681.2</v>
      </c>
      <c r="D23" s="238">
        <v>13732.2</v>
      </c>
      <c r="E23" s="238">
        <v>10721.2</v>
      </c>
      <c r="F23" s="238"/>
    </row>
    <row r="24" spans="1:6" ht="34.5" customHeight="1">
      <c r="A24" s="185" t="s">
        <v>342</v>
      </c>
      <c r="B24" s="187" t="s">
        <v>17</v>
      </c>
      <c r="C24" s="238">
        <v>720.1</v>
      </c>
      <c r="D24" s="238">
        <v>1139</v>
      </c>
      <c r="E24" s="238">
        <v>626.20000000000005</v>
      </c>
      <c r="F24" s="238"/>
    </row>
    <row r="25" spans="1:6" ht="34.5" customHeight="1">
      <c r="A25" s="185" t="s">
        <v>343</v>
      </c>
      <c r="B25" s="187" t="s">
        <v>30</v>
      </c>
      <c r="C25" s="238"/>
      <c r="D25" s="238"/>
      <c r="E25" s="238"/>
      <c r="F25" s="238"/>
    </row>
    <row r="26" spans="1:6" ht="34.5" customHeight="1">
      <c r="A26" s="185" t="s">
        <v>344</v>
      </c>
      <c r="B26" s="187" t="s">
        <v>345</v>
      </c>
      <c r="C26" s="238">
        <v>1080.0999999999999</v>
      </c>
      <c r="D26" s="238">
        <v>2743.2</v>
      </c>
      <c r="E26" s="238">
        <v>4568.7</v>
      </c>
      <c r="F26" s="238"/>
    </row>
    <row r="27" spans="1:6" ht="34.5" customHeight="1">
      <c r="A27" s="185" t="s">
        <v>346</v>
      </c>
      <c r="B27" s="187" t="s">
        <v>72</v>
      </c>
      <c r="C27" s="238">
        <v>161.4</v>
      </c>
      <c r="D27" s="238">
        <v>325.3</v>
      </c>
      <c r="E27" s="238">
        <v>86</v>
      </c>
      <c r="F27" s="238"/>
    </row>
    <row r="28" spans="1:6" ht="34.5" customHeight="1">
      <c r="A28" s="185" t="s">
        <v>347</v>
      </c>
      <c r="B28" s="187" t="s">
        <v>98</v>
      </c>
      <c r="C28" s="238">
        <v>363</v>
      </c>
      <c r="D28" s="238">
        <v>2107</v>
      </c>
      <c r="E28" s="238">
        <v>1555.6</v>
      </c>
      <c r="F28" s="238"/>
    </row>
    <row r="29" spans="1:6" ht="34.5" customHeight="1">
      <c r="A29" s="188" t="s">
        <v>348</v>
      </c>
      <c r="B29" s="189" t="s">
        <v>115</v>
      </c>
      <c r="C29" s="238">
        <v>9049.1</v>
      </c>
      <c r="D29" s="238">
        <v>6783</v>
      </c>
      <c r="E29" s="238">
        <v>3443.1</v>
      </c>
      <c r="F29" s="238"/>
    </row>
    <row r="30" spans="1:6" ht="30.75" customHeight="1">
      <c r="A30" s="294" t="s">
        <v>349</v>
      </c>
      <c r="B30" s="295"/>
      <c r="C30" s="190">
        <v>20081.5</v>
      </c>
      <c r="D30" s="190">
        <v>28560.400000000001</v>
      </c>
      <c r="E30" s="190">
        <v>21285.9</v>
      </c>
      <c r="F30" s="190"/>
    </row>
    <row r="31" spans="1:6" ht="15">
      <c r="A31" s="82"/>
      <c r="B31" s="82"/>
      <c r="C31" s="82"/>
      <c r="D31" s="82"/>
      <c r="E31" s="82"/>
    </row>
    <row r="32" spans="1:6" ht="39.75" customHeight="1">
      <c r="A32" s="291" t="s">
        <v>446</v>
      </c>
      <c r="B32" s="291"/>
      <c r="C32" s="291"/>
      <c r="D32" s="291"/>
      <c r="E32" s="291"/>
      <c r="F32" s="291"/>
    </row>
    <row r="33" spans="1:6" ht="15">
      <c r="A33" s="82"/>
      <c r="B33" s="263" t="s">
        <v>150</v>
      </c>
      <c r="C33" s="263"/>
      <c r="D33" s="263"/>
      <c r="E33" s="263"/>
    </row>
    <row r="34" spans="1:6" ht="39" customHeight="1">
      <c r="A34" s="191" t="s">
        <v>152</v>
      </c>
      <c r="B34" s="296" t="s">
        <v>153</v>
      </c>
      <c r="C34" s="297"/>
      <c r="D34" s="179" t="s">
        <v>179</v>
      </c>
      <c r="E34" s="179" t="s">
        <v>145</v>
      </c>
      <c r="F34" s="179" t="s">
        <v>257</v>
      </c>
    </row>
    <row r="35" spans="1:6" ht="32.25" customHeight="1">
      <c r="A35" s="108">
        <v>31</v>
      </c>
      <c r="B35" s="298" t="s">
        <v>350</v>
      </c>
      <c r="C35" s="299"/>
      <c r="D35" s="190">
        <v>19678.599999999999</v>
      </c>
      <c r="E35" s="190">
        <v>15000</v>
      </c>
      <c r="F35" s="190">
        <v>7350</v>
      </c>
    </row>
    <row r="36" spans="1:6" ht="28.5" customHeight="1">
      <c r="A36" s="192">
        <v>311</v>
      </c>
      <c r="B36" s="292" t="s">
        <v>351</v>
      </c>
      <c r="C36" s="293"/>
      <c r="D36" s="238">
        <v>14351.5</v>
      </c>
      <c r="E36" s="238">
        <v>8500</v>
      </c>
      <c r="F36" s="238">
        <v>2850</v>
      </c>
    </row>
    <row r="37" spans="1:6" ht="28.5" customHeight="1">
      <c r="A37" s="115">
        <v>314</v>
      </c>
      <c r="B37" s="289" t="s">
        <v>352</v>
      </c>
      <c r="C37" s="290"/>
      <c r="D37" s="239">
        <v>5327.1</v>
      </c>
      <c r="E37" s="239">
        <v>6500</v>
      </c>
      <c r="F37" s="239">
        <v>4500</v>
      </c>
    </row>
  </sheetData>
  <mergeCells count="25">
    <mergeCell ref="B37:C37"/>
    <mergeCell ref="A18:F18"/>
    <mergeCell ref="B19:F19"/>
    <mergeCell ref="B36:C36"/>
    <mergeCell ref="A32:F32"/>
    <mergeCell ref="B33:E33"/>
    <mergeCell ref="A30:B30"/>
    <mergeCell ref="B34:C34"/>
    <mergeCell ref="B35:C35"/>
    <mergeCell ref="A1:F1"/>
    <mergeCell ref="A2:F2"/>
    <mergeCell ref="A3:F3"/>
    <mergeCell ref="A4:F4"/>
    <mergeCell ref="A17:F17"/>
    <mergeCell ref="B5:F5"/>
    <mergeCell ref="A6:B6"/>
    <mergeCell ref="A11:B11"/>
    <mergeCell ref="A16:F16"/>
    <mergeCell ref="A9:B9"/>
    <mergeCell ref="A10:B10"/>
    <mergeCell ref="A13:B13"/>
    <mergeCell ref="A14:B14"/>
    <mergeCell ref="A12:B12"/>
    <mergeCell ref="A7:B7"/>
    <mergeCell ref="A8:B8"/>
  </mergeCells>
  <phoneticPr fontId="4" type="noConversion"/>
  <printOptions horizontalCentered="1"/>
  <pageMargins left="0" right="0" top="0.15748031496062992" bottom="0" header="0" footer="0"/>
  <pageSetup scale="83" firstPageNumber="5" orientation="portrait" useFirstPageNumber="1" r:id="rId1"/>
  <headerFooter alignWithMargins="0">
    <oddFooter>&amp;C&amp;"Courier New,Regular"&amp;8&amp;P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abSelected="1" topLeftCell="A33" workbookViewId="0">
      <selection activeCell="F12" sqref="F12"/>
    </sheetView>
  </sheetViews>
  <sheetFormatPr defaultColWidth="60.140625" defaultRowHeight="12.75"/>
  <cols>
    <col min="1" max="1" width="11" style="97" customWidth="1"/>
    <col min="2" max="2" width="60.140625" style="97" customWidth="1"/>
    <col min="3" max="6" width="14.140625" style="97" customWidth="1"/>
    <col min="7" max="254" width="9.140625" style="97" customWidth="1"/>
    <col min="255" max="255" width="11" style="97" customWidth="1"/>
    <col min="256" max="16384" width="60.140625" style="97"/>
  </cols>
  <sheetData>
    <row r="1" spans="1:6" ht="0.75" customHeight="1"/>
    <row r="2" spans="1:6" ht="40.5" customHeight="1">
      <c r="A2" s="284" t="s">
        <v>353</v>
      </c>
      <c r="B2" s="284"/>
      <c r="C2" s="284"/>
      <c r="D2" s="284"/>
      <c r="E2" s="284"/>
      <c r="F2" s="284"/>
    </row>
    <row r="3" spans="1:6" ht="36.75" customHeight="1">
      <c r="A3" s="268" t="s">
        <v>445</v>
      </c>
      <c r="B3" s="268"/>
      <c r="C3" s="268"/>
      <c r="D3" s="268"/>
      <c r="E3" s="268"/>
      <c r="F3" s="268"/>
    </row>
    <row r="4" spans="1:6" ht="15">
      <c r="A4" s="82"/>
      <c r="B4" s="263" t="s">
        <v>150</v>
      </c>
      <c r="C4" s="263"/>
      <c r="D4" s="263"/>
      <c r="E4" s="263"/>
      <c r="F4" s="263"/>
    </row>
    <row r="5" spans="1:6" ht="36" customHeight="1">
      <c r="A5" s="181" t="s">
        <v>152</v>
      </c>
      <c r="B5" s="194" t="s">
        <v>153</v>
      </c>
      <c r="C5" s="179" t="s">
        <v>179</v>
      </c>
      <c r="D5" s="179" t="s">
        <v>145</v>
      </c>
      <c r="E5" s="179" t="s">
        <v>257</v>
      </c>
      <c r="F5" s="226" t="s">
        <v>256</v>
      </c>
    </row>
    <row r="6" spans="1:6" ht="36">
      <c r="A6" s="195" t="s">
        <v>354</v>
      </c>
      <c r="B6" s="109" t="s">
        <v>355</v>
      </c>
      <c r="C6" s="196">
        <v>22131.5</v>
      </c>
      <c r="D6" s="196">
        <v>37987.9</v>
      </c>
      <c r="E6" s="196">
        <v>38720.800000000003</v>
      </c>
      <c r="F6" s="196">
        <v>430.5</v>
      </c>
    </row>
    <row r="7" spans="1:6" ht="45">
      <c r="A7" s="197" t="s">
        <v>356</v>
      </c>
      <c r="B7" s="141" t="s">
        <v>357</v>
      </c>
      <c r="C7" s="240">
        <v>11339.4</v>
      </c>
      <c r="D7" s="240">
        <v>21364.2</v>
      </c>
      <c r="E7" s="240">
        <v>19057.5</v>
      </c>
      <c r="F7" s="198">
        <v>430.5</v>
      </c>
    </row>
    <row r="8" spans="1:6" ht="30" customHeight="1">
      <c r="A8" s="199" t="s">
        <v>358</v>
      </c>
      <c r="B8" s="200" t="s">
        <v>359</v>
      </c>
      <c r="C8" s="241">
        <v>7079.6</v>
      </c>
      <c r="D8" s="241">
        <v>13265.8</v>
      </c>
      <c r="E8" s="241">
        <v>10721.1</v>
      </c>
      <c r="F8" s="201"/>
    </row>
    <row r="9" spans="1:6" ht="18" customHeight="1">
      <c r="A9" s="202" t="s">
        <v>360</v>
      </c>
      <c r="B9" s="168" t="s">
        <v>361</v>
      </c>
      <c r="C9" s="238">
        <v>4242.3999999999996</v>
      </c>
      <c r="D9" s="238">
        <v>8077.4</v>
      </c>
      <c r="E9" s="238">
        <v>8315.4</v>
      </c>
      <c r="F9" s="203">
        <v>430.5</v>
      </c>
    </row>
    <row r="10" spans="1:6" ht="18" customHeight="1">
      <c r="A10" s="204" t="s">
        <v>362</v>
      </c>
      <c r="B10" s="205" t="s">
        <v>363</v>
      </c>
      <c r="C10" s="243">
        <v>17.399999999999999</v>
      </c>
      <c r="D10" s="243">
        <v>21</v>
      </c>
      <c r="E10" s="243">
        <v>21</v>
      </c>
      <c r="F10" s="206" t="s">
        <v>256</v>
      </c>
    </row>
    <row r="11" spans="1:6" ht="22.5" customHeight="1">
      <c r="A11" s="197" t="s">
        <v>364</v>
      </c>
      <c r="B11" s="141" t="s">
        <v>365</v>
      </c>
      <c r="C11" s="244">
        <v>954.7</v>
      </c>
      <c r="D11" s="244">
        <v>1494.7</v>
      </c>
      <c r="E11" s="244">
        <v>1438.1</v>
      </c>
      <c r="F11" s="245"/>
    </row>
    <row r="12" spans="1:6" ht="30">
      <c r="A12" s="199" t="s">
        <v>366</v>
      </c>
      <c r="B12" s="200" t="s">
        <v>367</v>
      </c>
      <c r="C12" s="242">
        <v>24.3</v>
      </c>
      <c r="D12" s="242">
        <v>0</v>
      </c>
      <c r="E12" s="242">
        <v>0</v>
      </c>
      <c r="F12" s="201"/>
    </row>
    <row r="13" spans="1:6" ht="21" customHeight="1">
      <c r="A13" s="202" t="s">
        <v>368</v>
      </c>
      <c r="B13" s="168" t="s">
        <v>369</v>
      </c>
      <c r="C13" s="238">
        <v>930.4</v>
      </c>
      <c r="D13" s="238">
        <v>1494.7</v>
      </c>
      <c r="E13" s="238">
        <v>1438.1</v>
      </c>
      <c r="F13" s="203"/>
    </row>
    <row r="14" spans="1:6" ht="32.25" customHeight="1">
      <c r="A14" s="202" t="s">
        <v>370</v>
      </c>
      <c r="B14" s="207" t="s">
        <v>371</v>
      </c>
      <c r="C14" s="238">
        <v>9367.9</v>
      </c>
      <c r="D14" s="238">
        <v>14652.4</v>
      </c>
      <c r="E14" s="238">
        <v>14846.2</v>
      </c>
      <c r="F14" s="203"/>
    </row>
    <row r="15" spans="1:6" ht="33" customHeight="1">
      <c r="A15" s="204" t="s">
        <v>372</v>
      </c>
      <c r="B15" s="208" t="s">
        <v>373</v>
      </c>
      <c r="C15" s="238">
        <v>469.5</v>
      </c>
      <c r="D15" s="238">
        <v>476.6</v>
      </c>
      <c r="E15" s="238">
        <v>3379</v>
      </c>
      <c r="F15" s="203"/>
    </row>
    <row r="16" spans="1:6" ht="29.25" customHeight="1">
      <c r="A16" s="195">
        <v>703</v>
      </c>
      <c r="B16" s="109" t="s">
        <v>374</v>
      </c>
      <c r="C16" s="196">
        <v>3138.4</v>
      </c>
      <c r="D16" s="196">
        <v>4753.1000000000004</v>
      </c>
      <c r="E16" s="196">
        <v>3916</v>
      </c>
      <c r="F16" s="196"/>
    </row>
    <row r="17" spans="1:6" ht="30" customHeight="1">
      <c r="A17" s="197">
        <v>7032</v>
      </c>
      <c r="B17" s="141" t="s">
        <v>375</v>
      </c>
      <c r="C17" s="238">
        <v>3138.4</v>
      </c>
      <c r="D17" s="238">
        <v>4753.1000000000004</v>
      </c>
      <c r="E17" s="238">
        <v>3916</v>
      </c>
      <c r="F17" s="203"/>
    </row>
    <row r="18" spans="1:6" ht="29.25" customHeight="1">
      <c r="A18" s="195" t="s">
        <v>376</v>
      </c>
      <c r="B18" s="109" t="s">
        <v>377</v>
      </c>
      <c r="C18" s="196">
        <v>15260.9</v>
      </c>
      <c r="D18" s="196">
        <v>20351</v>
      </c>
      <c r="E18" s="196">
        <v>18699.2</v>
      </c>
      <c r="F18" s="196"/>
    </row>
    <row r="19" spans="1:6" ht="34.5" customHeight="1">
      <c r="A19" s="211" t="s">
        <v>378</v>
      </c>
      <c r="B19" s="141" t="s">
        <v>379</v>
      </c>
      <c r="C19" s="196">
        <v>1814.8</v>
      </c>
      <c r="D19" s="196">
        <v>3916.4</v>
      </c>
      <c r="E19" s="196">
        <v>3418.9</v>
      </c>
      <c r="F19" s="196"/>
    </row>
    <row r="20" spans="1:6" ht="45">
      <c r="A20" s="213" t="s">
        <v>380</v>
      </c>
      <c r="B20" s="214" t="s">
        <v>381</v>
      </c>
      <c r="C20" s="238">
        <v>1720.1</v>
      </c>
      <c r="D20" s="238">
        <v>2638.6</v>
      </c>
      <c r="E20" s="238">
        <v>2145.8000000000002</v>
      </c>
      <c r="F20" s="203"/>
    </row>
    <row r="21" spans="1:6" ht="21" customHeight="1">
      <c r="A21" s="215" t="s">
        <v>382</v>
      </c>
      <c r="B21" s="133" t="s">
        <v>383</v>
      </c>
      <c r="C21" s="238">
        <v>94.7</v>
      </c>
      <c r="D21" s="238">
        <v>1277.8</v>
      </c>
      <c r="E21" s="238">
        <v>1273.0999999999999</v>
      </c>
      <c r="F21" s="203"/>
    </row>
    <row r="22" spans="1:6" ht="21" customHeight="1">
      <c r="A22" s="211" t="s">
        <v>384</v>
      </c>
      <c r="B22" s="141" t="s">
        <v>385</v>
      </c>
      <c r="C22" s="196">
        <v>9186.7999999999993</v>
      </c>
      <c r="D22" s="196">
        <v>12203.6</v>
      </c>
      <c r="E22" s="196">
        <v>10819.7</v>
      </c>
      <c r="F22" s="196"/>
    </row>
    <row r="23" spans="1:6" ht="25.5" customHeight="1">
      <c r="A23" s="199" t="s">
        <v>386</v>
      </c>
      <c r="B23" s="148" t="s">
        <v>387</v>
      </c>
      <c r="C23" s="238">
        <v>9186.7999999999993</v>
      </c>
      <c r="D23" s="238">
        <v>12203.6</v>
      </c>
      <c r="E23" s="238">
        <v>10819.7</v>
      </c>
      <c r="F23" s="203"/>
    </row>
    <row r="24" spans="1:6" ht="22.5" customHeight="1">
      <c r="A24" s="197" t="s">
        <v>388</v>
      </c>
      <c r="B24" s="141" t="s">
        <v>389</v>
      </c>
      <c r="C24" s="196">
        <v>4214.3</v>
      </c>
      <c r="D24" s="196">
        <v>4158</v>
      </c>
      <c r="E24" s="196">
        <v>4390.6000000000004</v>
      </c>
      <c r="F24" s="196"/>
    </row>
    <row r="25" spans="1:6" ht="22.5" customHeight="1">
      <c r="A25" s="199" t="s">
        <v>390</v>
      </c>
      <c r="B25" s="200" t="s">
        <v>391</v>
      </c>
      <c r="C25" s="238">
        <v>2834</v>
      </c>
      <c r="D25" s="238">
        <v>2960.4</v>
      </c>
      <c r="E25" s="238">
        <v>3360.6</v>
      </c>
      <c r="F25" s="203"/>
    </row>
    <row r="26" spans="1:6" ht="22.5" customHeight="1">
      <c r="A26" s="202" t="s">
        <v>392</v>
      </c>
      <c r="B26" s="168" t="s">
        <v>393</v>
      </c>
      <c r="C26" s="238">
        <v>1380.3</v>
      </c>
      <c r="D26" s="238">
        <v>1197.5999999999999</v>
      </c>
      <c r="E26" s="238">
        <v>1030</v>
      </c>
      <c r="F26" s="203"/>
    </row>
    <row r="27" spans="1:6" ht="17.25" customHeight="1">
      <c r="A27" s="215" t="s">
        <v>394</v>
      </c>
      <c r="B27" s="216" t="s">
        <v>395</v>
      </c>
      <c r="C27" s="238">
        <v>45</v>
      </c>
      <c r="D27" s="238">
        <v>73</v>
      </c>
      <c r="E27" s="238">
        <v>70</v>
      </c>
      <c r="F27" s="203"/>
    </row>
    <row r="28" spans="1:6" ht="29.25" customHeight="1">
      <c r="A28" s="195" t="s">
        <v>396</v>
      </c>
      <c r="B28" s="109" t="s">
        <v>397</v>
      </c>
      <c r="C28" s="196">
        <v>3050.8</v>
      </c>
      <c r="D28" s="196">
        <v>1380.8</v>
      </c>
      <c r="E28" s="196">
        <v>2148</v>
      </c>
      <c r="F28" s="196"/>
    </row>
    <row r="29" spans="1:6" ht="21" customHeight="1">
      <c r="A29" s="202" t="s">
        <v>398</v>
      </c>
      <c r="B29" s="193" t="s">
        <v>399</v>
      </c>
      <c r="C29" s="238">
        <v>1154.5</v>
      </c>
      <c r="D29" s="238">
        <v>568.9</v>
      </c>
      <c r="E29" s="238">
        <v>1325</v>
      </c>
      <c r="F29" s="203"/>
    </row>
    <row r="30" spans="1:6" ht="30">
      <c r="A30" s="204" t="s">
        <v>400</v>
      </c>
      <c r="B30" s="208" t="s">
        <v>401</v>
      </c>
      <c r="C30" s="238">
        <v>1896.3</v>
      </c>
      <c r="D30" s="238">
        <v>811.9</v>
      </c>
      <c r="E30" s="238">
        <v>823</v>
      </c>
      <c r="F30" s="203"/>
    </row>
    <row r="31" spans="1:6" ht="20.25" hidden="1" customHeight="1">
      <c r="A31" s="195" t="s">
        <v>402</v>
      </c>
      <c r="B31" s="109" t="s">
        <v>403</v>
      </c>
      <c r="C31" s="209">
        <v>0</v>
      </c>
      <c r="D31" s="210">
        <v>0</v>
      </c>
      <c r="E31" s="210">
        <v>0</v>
      </c>
      <c r="F31" s="212"/>
    </row>
    <row r="32" spans="1:6" ht="15" hidden="1" customHeight="1">
      <c r="A32" s="217"/>
      <c r="B32" s="218" t="s">
        <v>404</v>
      </c>
      <c r="C32" s="219"/>
      <c r="D32" s="220"/>
      <c r="E32" s="220"/>
      <c r="F32" s="221"/>
    </row>
    <row r="33" spans="1:6" ht="29.25" customHeight="1">
      <c r="A33" s="195" t="s">
        <v>405</v>
      </c>
      <c r="B33" s="109" t="s">
        <v>406</v>
      </c>
      <c r="C33" s="196">
        <v>4264.2</v>
      </c>
      <c r="D33" s="196">
        <v>4665.8</v>
      </c>
      <c r="E33" s="196">
        <v>6163.7</v>
      </c>
      <c r="F33" s="196"/>
    </row>
    <row r="34" spans="1:6" ht="18.75" customHeight="1">
      <c r="A34" s="213" t="s">
        <v>407</v>
      </c>
      <c r="B34" s="222" t="s">
        <v>408</v>
      </c>
      <c r="C34" s="238">
        <v>448</v>
      </c>
      <c r="D34" s="238">
        <v>445.5</v>
      </c>
      <c r="E34" s="238">
        <v>767</v>
      </c>
      <c r="F34" s="203"/>
    </row>
    <row r="35" spans="1:6" ht="18.75" customHeight="1">
      <c r="A35" s="202" t="s">
        <v>409</v>
      </c>
      <c r="B35" s="207" t="s">
        <v>410</v>
      </c>
      <c r="C35" s="238">
        <v>1963.5</v>
      </c>
      <c r="D35" s="238">
        <v>1805.6</v>
      </c>
      <c r="E35" s="238">
        <v>3080</v>
      </c>
      <c r="F35" s="203"/>
    </row>
    <row r="36" spans="1:6" ht="18.75" customHeight="1">
      <c r="A36" s="202" t="s">
        <v>411</v>
      </c>
      <c r="B36" s="207" t="s">
        <v>412</v>
      </c>
      <c r="C36" s="238">
        <v>463.8</v>
      </c>
      <c r="D36" s="238">
        <v>520.70000000000005</v>
      </c>
      <c r="E36" s="238">
        <v>543.9</v>
      </c>
      <c r="F36" s="203"/>
    </row>
    <row r="37" spans="1:6" ht="30">
      <c r="A37" s="215" t="s">
        <v>413</v>
      </c>
      <c r="B37" s="223" t="s">
        <v>414</v>
      </c>
      <c r="C37" s="238">
        <v>1388.9</v>
      </c>
      <c r="D37" s="238">
        <v>1894</v>
      </c>
      <c r="E37" s="238">
        <v>1772.8</v>
      </c>
      <c r="F37" s="203"/>
    </row>
    <row r="38" spans="1:6" ht="30.75" customHeight="1">
      <c r="A38" s="195" t="s">
        <v>415</v>
      </c>
      <c r="B38" s="109" t="s">
        <v>416</v>
      </c>
      <c r="C38" s="209">
        <v>32844.800000000003</v>
      </c>
      <c r="D38" s="210">
        <v>47486.1</v>
      </c>
      <c r="E38" s="210">
        <v>29178.9</v>
      </c>
      <c r="F38" s="212"/>
    </row>
    <row r="39" spans="1:6" ht="21" customHeight="1">
      <c r="A39" s="199" t="s">
        <v>417</v>
      </c>
      <c r="B39" s="193" t="s">
        <v>418</v>
      </c>
      <c r="C39" s="238">
        <v>9738.4</v>
      </c>
      <c r="D39" s="238">
        <v>8097.6</v>
      </c>
      <c r="E39" s="238">
        <v>7468.1</v>
      </c>
      <c r="F39" s="203"/>
    </row>
    <row r="40" spans="1:6" ht="21" customHeight="1">
      <c r="A40" s="202" t="s">
        <v>419</v>
      </c>
      <c r="B40" s="207" t="s">
        <v>420</v>
      </c>
      <c r="C40" s="238">
        <v>4534.8</v>
      </c>
      <c r="D40" s="238">
        <v>8636.9</v>
      </c>
      <c r="E40" s="238">
        <v>12776</v>
      </c>
      <c r="F40" s="203"/>
    </row>
    <row r="41" spans="1:6" ht="21" customHeight="1">
      <c r="A41" s="202" t="s">
        <v>421</v>
      </c>
      <c r="B41" s="207" t="s">
        <v>422</v>
      </c>
      <c r="C41" s="238">
        <v>6138</v>
      </c>
      <c r="D41" s="238">
        <v>6534.8</v>
      </c>
      <c r="E41" s="238">
        <v>6877.8</v>
      </c>
      <c r="F41" s="203"/>
    </row>
    <row r="42" spans="1:6" ht="31.5" customHeight="1">
      <c r="A42" s="204" t="s">
        <v>423</v>
      </c>
      <c r="B42" s="208" t="s">
        <v>424</v>
      </c>
      <c r="C42" s="238">
        <v>12433.6</v>
      </c>
      <c r="D42" s="238">
        <v>24216.799999999999</v>
      </c>
      <c r="E42" s="238">
        <v>2057</v>
      </c>
      <c r="F42" s="203"/>
    </row>
    <row r="43" spans="1:6" ht="30.75" customHeight="1">
      <c r="A43" s="195" t="s">
        <v>425</v>
      </c>
      <c r="B43" s="109" t="s">
        <v>426</v>
      </c>
      <c r="C43" s="209">
        <v>8519.2999999999993</v>
      </c>
      <c r="D43" s="210">
        <v>13315.4</v>
      </c>
      <c r="E43" s="210">
        <v>16075.9</v>
      </c>
      <c r="F43" s="212"/>
    </row>
    <row r="44" spans="1:6" ht="23.25" customHeight="1">
      <c r="A44" s="199" t="s">
        <v>427</v>
      </c>
      <c r="B44" s="193" t="s">
        <v>428</v>
      </c>
      <c r="C44" s="238">
        <v>646</v>
      </c>
      <c r="D44" s="238">
        <v>1132.9000000000001</v>
      </c>
      <c r="E44" s="238">
        <v>4887.8999999999996</v>
      </c>
      <c r="F44" s="203"/>
    </row>
    <row r="45" spans="1:6" ht="23.25" hidden="1" customHeight="1">
      <c r="A45" s="202" t="s">
        <v>429</v>
      </c>
      <c r="B45" s="207" t="s">
        <v>430</v>
      </c>
      <c r="C45" s="238"/>
      <c r="D45" s="238"/>
      <c r="E45" s="238"/>
      <c r="F45" s="203"/>
    </row>
    <row r="46" spans="1:6" ht="23.25" customHeight="1">
      <c r="A46" s="202" t="s">
        <v>431</v>
      </c>
      <c r="B46" s="207" t="s">
        <v>432</v>
      </c>
      <c r="C46" s="238">
        <v>2795.7</v>
      </c>
      <c r="D46" s="238">
        <v>5379.3</v>
      </c>
      <c r="E46" s="238">
        <v>4165</v>
      </c>
      <c r="F46" s="203"/>
    </row>
    <row r="47" spans="1:6" ht="23.25" customHeight="1">
      <c r="A47" s="204" t="s">
        <v>433</v>
      </c>
      <c r="B47" s="208" t="s">
        <v>434</v>
      </c>
      <c r="C47" s="238">
        <v>5077.6000000000004</v>
      </c>
      <c r="D47" s="238">
        <v>6803.2</v>
      </c>
      <c r="E47" s="238">
        <v>7023</v>
      </c>
      <c r="F47" s="203"/>
    </row>
    <row r="48" spans="1:6" ht="30.75" customHeight="1">
      <c r="A48" s="195" t="s">
        <v>435</v>
      </c>
      <c r="B48" s="109" t="s">
        <v>436</v>
      </c>
      <c r="C48" s="209">
        <v>339.5</v>
      </c>
      <c r="D48" s="210">
        <v>105.2</v>
      </c>
      <c r="E48" s="210">
        <v>40</v>
      </c>
      <c r="F48" s="212"/>
    </row>
    <row r="49" spans="1:6" ht="30.75" hidden="1" customHeight="1">
      <c r="A49" s="199" t="s">
        <v>437</v>
      </c>
      <c r="B49" s="193" t="s">
        <v>438</v>
      </c>
      <c r="C49" s="238"/>
      <c r="D49" s="238"/>
      <c r="E49" s="238"/>
      <c r="F49" s="203"/>
    </row>
    <row r="50" spans="1:6" ht="23.25" customHeight="1">
      <c r="A50" s="202" t="s">
        <v>439</v>
      </c>
      <c r="B50" s="207" t="s">
        <v>440</v>
      </c>
      <c r="C50" s="238">
        <v>35.5</v>
      </c>
      <c r="D50" s="238">
        <v>33</v>
      </c>
      <c r="E50" s="238">
        <v>40</v>
      </c>
      <c r="F50" s="203"/>
    </row>
    <row r="51" spans="1:6" ht="23.25" hidden="1" customHeight="1">
      <c r="A51" s="202" t="s">
        <v>441</v>
      </c>
      <c r="B51" s="207" t="s">
        <v>442</v>
      </c>
      <c r="C51" s="238"/>
      <c r="D51" s="238"/>
      <c r="E51" s="238"/>
      <c r="F51" s="203"/>
    </row>
    <row r="52" spans="1:6" ht="30">
      <c r="A52" s="204" t="s">
        <v>443</v>
      </c>
      <c r="B52" s="208" t="s">
        <v>444</v>
      </c>
      <c r="C52" s="238">
        <v>304</v>
      </c>
      <c r="D52" s="238">
        <v>72.2</v>
      </c>
      <c r="E52" s="238">
        <v>0</v>
      </c>
      <c r="F52" s="203"/>
    </row>
    <row r="53" spans="1:6" ht="31.5" customHeight="1">
      <c r="A53" s="300" t="s">
        <v>349</v>
      </c>
      <c r="B53" s="301"/>
      <c r="C53" s="210">
        <v>89549.4</v>
      </c>
      <c r="D53" s="210">
        <v>130045.3</v>
      </c>
      <c r="E53" s="210">
        <v>114942.5</v>
      </c>
      <c r="F53" s="210">
        <v>430.5</v>
      </c>
    </row>
    <row r="55" spans="1:6">
      <c r="C55" s="224"/>
      <c r="D55" s="224"/>
      <c r="E55" s="224"/>
      <c r="F55" s="224"/>
    </row>
    <row r="56" spans="1:6">
      <c r="E56" s="225"/>
    </row>
    <row r="58" spans="1:6">
      <c r="E58" s="225"/>
    </row>
  </sheetData>
  <mergeCells count="4">
    <mergeCell ref="A53:B53"/>
    <mergeCell ref="B4:F4"/>
    <mergeCell ref="A2:F2"/>
    <mergeCell ref="A3:F3"/>
  </mergeCells>
  <phoneticPr fontId="4" type="noConversion"/>
  <printOptions horizontalCentered="1"/>
  <pageMargins left="0" right="0" top="0.15748031496062992" bottom="0" header="0" footer="0"/>
  <pageSetup scale="83" firstPageNumber="7" orientation="portrait" useFirstPageNumber="1" r:id="rId1"/>
  <headerFooter alignWithMargins="0">
    <oddFooter>&amp;C&amp;"Courier New,Regular"&amp;8&amp;P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A19" workbookViewId="0">
      <selection activeCell="F12" sqref="F12"/>
    </sheetView>
  </sheetViews>
  <sheetFormatPr defaultRowHeight="12.75"/>
  <cols>
    <col min="1" max="1" width="10.42578125" style="97" customWidth="1"/>
    <col min="2" max="2" width="58" style="97" customWidth="1"/>
    <col min="3" max="4" width="13.85546875" style="97" customWidth="1"/>
    <col min="5" max="5" width="14.85546875" style="97" customWidth="1"/>
    <col min="6" max="8" width="13.85546875" style="97" hidden="1" customWidth="1"/>
    <col min="9" max="16384" width="9.140625" style="97"/>
  </cols>
  <sheetData>
    <row r="1" spans="1:9" ht="21">
      <c r="A1" s="286" t="s">
        <v>448</v>
      </c>
      <c r="B1" s="285"/>
      <c r="C1" s="285"/>
      <c r="D1" s="285"/>
      <c r="E1" s="285"/>
    </row>
    <row r="2" spans="1:9" ht="47.25" customHeight="1">
      <c r="A2" s="259" t="s">
        <v>449</v>
      </c>
      <c r="B2" s="259"/>
      <c r="C2" s="259"/>
      <c r="D2" s="259"/>
      <c r="E2" s="259"/>
    </row>
    <row r="3" spans="1:9" ht="39.75" customHeight="1">
      <c r="A3" s="270" t="s">
        <v>450</v>
      </c>
      <c r="B3" s="270"/>
      <c r="C3" s="270"/>
      <c r="D3" s="270"/>
      <c r="E3" s="270"/>
    </row>
    <row r="4" spans="1:9" ht="36.75" customHeight="1">
      <c r="A4" s="271" t="s">
        <v>477</v>
      </c>
      <c r="B4" s="271"/>
      <c r="C4" s="271"/>
      <c r="D4" s="271"/>
      <c r="E4" s="271"/>
    </row>
    <row r="5" spans="1:9" ht="2.25" customHeight="1">
      <c r="A5" s="83"/>
      <c r="B5" s="83"/>
      <c r="C5" s="83"/>
      <c r="D5" s="83"/>
      <c r="E5" s="83"/>
    </row>
    <row r="6" spans="1:9" ht="41.25" customHeight="1">
      <c r="A6" s="270" t="s">
        <v>451</v>
      </c>
      <c r="B6" s="270"/>
      <c r="C6" s="270"/>
      <c r="D6" s="270"/>
      <c r="E6" s="270"/>
      <c r="F6" s="227"/>
      <c r="G6" s="228"/>
      <c r="H6" s="228"/>
    </row>
    <row r="7" spans="1:9" ht="36" hidden="1" customHeight="1">
      <c r="A7" s="271" t="s">
        <v>467</v>
      </c>
      <c r="B7" s="271"/>
      <c r="C7" s="271"/>
      <c r="D7" s="271"/>
      <c r="E7" s="271"/>
      <c r="F7" s="228"/>
      <c r="G7" s="228"/>
      <c r="H7" s="228"/>
    </row>
    <row r="8" spans="1:9" ht="17.25" hidden="1">
      <c r="A8" s="271" t="s">
        <v>468</v>
      </c>
      <c r="B8" s="271"/>
      <c r="C8" s="271"/>
      <c r="D8" s="271"/>
      <c r="E8" s="271"/>
      <c r="F8" s="101">
        <v>0</v>
      </c>
      <c r="G8" s="101">
        <v>0</v>
      </c>
      <c r="H8" s="101">
        <v>0</v>
      </c>
    </row>
    <row r="9" spans="1:9" ht="15" hidden="1">
      <c r="A9" s="82"/>
      <c r="B9" s="263" t="s">
        <v>452</v>
      </c>
      <c r="C9" s="263"/>
      <c r="D9" s="263"/>
      <c r="E9" s="263"/>
      <c r="F9" s="229"/>
      <c r="G9" s="305" t="s">
        <v>453</v>
      </c>
      <c r="H9" s="305"/>
    </row>
    <row r="10" spans="1:9" ht="36" hidden="1">
      <c r="A10" s="306" t="s">
        <v>454</v>
      </c>
      <c r="B10" s="307"/>
      <c r="C10" s="179" t="s">
        <v>455</v>
      </c>
      <c r="D10" s="179" t="s">
        <v>456</v>
      </c>
      <c r="E10" s="179" t="s">
        <v>457</v>
      </c>
      <c r="F10" s="97" t="s">
        <v>256</v>
      </c>
    </row>
    <row r="11" spans="1:9" ht="27.75" hidden="1" customHeight="1">
      <c r="A11" s="250" t="s">
        <v>458</v>
      </c>
      <c r="B11" s="251"/>
      <c r="C11" s="84">
        <v>9250.5</v>
      </c>
      <c r="D11" s="84">
        <v>0</v>
      </c>
      <c r="E11" s="84">
        <v>0</v>
      </c>
      <c r="F11" s="230" t="e">
        <f>F12-#REF!</f>
        <v>#REF!</v>
      </c>
      <c r="G11" s="230" t="e">
        <f>G12-#REF!</f>
        <v>#REF!</v>
      </c>
      <c r="H11" s="230" t="e">
        <f>H12-#REF!</f>
        <v>#REF!</v>
      </c>
    </row>
    <row r="12" spans="1:9" ht="16.5" hidden="1">
      <c r="A12" s="254" t="s">
        <v>459</v>
      </c>
      <c r="B12" s="255"/>
      <c r="C12" s="86">
        <v>9250.5</v>
      </c>
      <c r="D12" s="86">
        <v>0</v>
      </c>
      <c r="E12" s="86">
        <v>0</v>
      </c>
      <c r="F12" s="99" t="e">
        <f>SUM(F13:F14)</f>
        <v>#REF!</v>
      </c>
      <c r="G12" s="99" t="e">
        <f>SUM(G13:G14)</f>
        <v>#REF!</v>
      </c>
      <c r="H12" s="99" t="e">
        <f>SUM(H13:H14)</f>
        <v>#REF!</v>
      </c>
    </row>
    <row r="13" spans="1:9" ht="16.5" hidden="1">
      <c r="A13" s="246" t="s">
        <v>460</v>
      </c>
      <c r="B13" s="247"/>
      <c r="C13" s="88">
        <v>9250.5</v>
      </c>
      <c r="D13" s="88">
        <v>0</v>
      </c>
      <c r="E13" s="88">
        <v>0</v>
      </c>
      <c r="F13" s="231"/>
      <c r="G13" s="231"/>
      <c r="H13" s="231"/>
    </row>
    <row r="14" spans="1:9" ht="16.5" hidden="1">
      <c r="A14" s="248" t="s">
        <v>461</v>
      </c>
      <c r="B14" s="249"/>
      <c r="C14" s="232">
        <v>0</v>
      </c>
      <c r="D14" s="232">
        <v>0</v>
      </c>
      <c r="E14" s="232">
        <v>0</v>
      </c>
      <c r="F14" s="136" t="e">
        <f>#REF!/1000</f>
        <v>#REF!</v>
      </c>
      <c r="G14" s="136" t="e">
        <f>#REF!/1000</f>
        <v>#REF!</v>
      </c>
      <c r="H14" s="136" t="e">
        <f>#REF!/1000</f>
        <v>#REF!</v>
      </c>
    </row>
    <row r="15" spans="1:9" ht="13.5" hidden="1" customHeight="1">
      <c r="A15" s="96"/>
      <c r="B15" s="96"/>
      <c r="C15" s="96"/>
      <c r="D15" s="96"/>
      <c r="E15" s="96"/>
      <c r="F15" s="233"/>
      <c r="G15" s="233"/>
      <c r="H15" s="233"/>
      <c r="I15" s="233"/>
    </row>
    <row r="16" spans="1:9" ht="37.5" customHeight="1">
      <c r="A16" s="308" t="s">
        <v>469</v>
      </c>
      <c r="B16" s="308"/>
      <c r="C16" s="308"/>
      <c r="D16" s="308"/>
      <c r="E16" s="308"/>
      <c r="F16" s="101">
        <v>0</v>
      </c>
      <c r="G16" s="101">
        <v>0</v>
      </c>
      <c r="H16" s="101">
        <v>0</v>
      </c>
    </row>
    <row r="17" spans="1:8" ht="15">
      <c r="A17" s="82"/>
      <c r="B17" s="263" t="s">
        <v>150</v>
      </c>
      <c r="C17" s="263"/>
      <c r="D17" s="263"/>
      <c r="E17" s="263"/>
    </row>
    <row r="18" spans="1:8" ht="44.25" customHeight="1">
      <c r="A18" s="302" t="s">
        <v>153</v>
      </c>
      <c r="B18" s="274"/>
      <c r="C18" s="179" t="s">
        <v>179</v>
      </c>
      <c r="D18" s="179" t="s">
        <v>462</v>
      </c>
      <c r="E18" s="179" t="s">
        <v>257</v>
      </c>
      <c r="F18" s="179" t="s">
        <v>463</v>
      </c>
      <c r="G18" s="179" t="s">
        <v>464</v>
      </c>
      <c r="H18" s="179" t="s">
        <v>465</v>
      </c>
    </row>
    <row r="19" spans="1:8" ht="28.5" customHeight="1">
      <c r="A19" s="250" t="s">
        <v>274</v>
      </c>
      <c r="B19" s="251"/>
      <c r="C19" s="84">
        <v>840.4</v>
      </c>
      <c r="D19" s="84">
        <v>3317.6</v>
      </c>
      <c r="E19" s="84">
        <v>5000</v>
      </c>
      <c r="F19" s="230" t="e">
        <f>#REF!-F22</f>
        <v>#REF!</v>
      </c>
      <c r="G19" s="230" t="e">
        <f>#REF!-G22</f>
        <v>#REF!</v>
      </c>
      <c r="H19" s="230" t="e">
        <f>#REF!-H22</f>
        <v>#REF!</v>
      </c>
    </row>
    <row r="20" spans="1:8" ht="20.25" customHeight="1">
      <c r="A20" s="310" t="s">
        <v>278</v>
      </c>
      <c r="B20" s="311"/>
      <c r="C20" s="234">
        <v>840.4</v>
      </c>
      <c r="D20" s="234">
        <v>3317.6</v>
      </c>
      <c r="E20" s="234">
        <v>5000</v>
      </c>
      <c r="F20" s="235">
        <f>SUM(F21:F22)</f>
        <v>0</v>
      </c>
      <c r="G20" s="235">
        <f>SUM(G21:G22)</f>
        <v>0</v>
      </c>
      <c r="H20" s="235">
        <f>SUM(H21:H22)</f>
        <v>0</v>
      </c>
    </row>
    <row r="21" spans="1:8" ht="20.25" customHeight="1">
      <c r="A21" s="246" t="s">
        <v>276</v>
      </c>
      <c r="B21" s="247"/>
      <c r="C21" s="88">
        <v>3317.6</v>
      </c>
      <c r="D21" s="88">
        <v>9250.5</v>
      </c>
      <c r="E21" s="88">
        <v>5000</v>
      </c>
      <c r="F21" s="88">
        <v>0</v>
      </c>
      <c r="G21" s="88">
        <v>0</v>
      </c>
      <c r="H21" s="88">
        <v>0</v>
      </c>
    </row>
    <row r="22" spans="1:8" ht="20.25" customHeight="1">
      <c r="A22" s="248" t="s">
        <v>277</v>
      </c>
      <c r="B22" s="249"/>
      <c r="C22" s="232">
        <v>39.200000000000003</v>
      </c>
      <c r="D22" s="232">
        <v>89.5</v>
      </c>
      <c r="E22" s="232">
        <v>0</v>
      </c>
      <c r="F22" s="232">
        <v>0</v>
      </c>
      <c r="G22" s="232">
        <v>0</v>
      </c>
      <c r="H22" s="232">
        <v>0</v>
      </c>
    </row>
    <row r="23" spans="1:8" ht="15">
      <c r="A23" s="82"/>
      <c r="B23" s="82"/>
      <c r="C23" s="82"/>
      <c r="D23" s="82"/>
      <c r="E23" s="82"/>
    </row>
    <row r="24" spans="1:8" ht="40.5" customHeight="1">
      <c r="A24" s="309" t="s">
        <v>466</v>
      </c>
      <c r="B24" s="309"/>
      <c r="C24" s="309"/>
      <c r="D24" s="309"/>
      <c r="E24" s="309"/>
      <c r="F24" s="227"/>
      <c r="G24" s="228"/>
      <c r="H24" s="228"/>
    </row>
    <row r="25" spans="1:8" ht="1.5" customHeight="1">
      <c r="A25" s="82"/>
      <c r="B25" s="82"/>
      <c r="C25" s="82"/>
      <c r="D25" s="82"/>
      <c r="E25" s="82"/>
    </row>
    <row r="26" spans="1:8" ht="36.75" hidden="1" customHeight="1">
      <c r="A26" s="271" t="s">
        <v>470</v>
      </c>
      <c r="B26" s="271"/>
      <c r="C26" s="271"/>
      <c r="D26" s="271"/>
      <c r="E26" s="271"/>
      <c r="F26" s="101">
        <v>0</v>
      </c>
      <c r="G26" s="101">
        <v>0</v>
      </c>
      <c r="H26" s="101">
        <v>0</v>
      </c>
    </row>
    <row r="27" spans="1:8" ht="1.5" hidden="1" customHeight="1">
      <c r="A27" s="82"/>
      <c r="B27" s="82"/>
      <c r="C27" s="82"/>
      <c r="D27" s="82"/>
      <c r="E27" s="82"/>
    </row>
    <row r="28" spans="1:8" ht="41.25" hidden="1" customHeight="1">
      <c r="A28" s="308" t="s">
        <v>471</v>
      </c>
      <c r="B28" s="308"/>
      <c r="C28" s="308"/>
      <c r="D28" s="308"/>
      <c r="E28" s="308"/>
    </row>
    <row r="29" spans="1:8" ht="15">
      <c r="A29" s="82"/>
      <c r="B29" s="263" t="s">
        <v>150</v>
      </c>
      <c r="C29" s="263"/>
      <c r="D29" s="263"/>
      <c r="E29" s="263"/>
    </row>
    <row r="30" spans="1:8" ht="46.5" customHeight="1">
      <c r="A30" s="302" t="s">
        <v>153</v>
      </c>
      <c r="B30" s="274"/>
      <c r="C30" s="179" t="s">
        <v>179</v>
      </c>
      <c r="D30" s="179" t="s">
        <v>462</v>
      </c>
      <c r="E30" s="179" t="s">
        <v>257</v>
      </c>
      <c r="F30" s="97" t="s">
        <v>463</v>
      </c>
      <c r="G30" s="97" t="s">
        <v>464</v>
      </c>
      <c r="H30" s="97" t="s">
        <v>465</v>
      </c>
    </row>
    <row r="31" spans="1:8" ht="28.5" customHeight="1">
      <c r="A31" s="252" t="s">
        <v>279</v>
      </c>
      <c r="B31" s="253"/>
      <c r="C31" s="84">
        <v>4977.3</v>
      </c>
      <c r="D31" s="84">
        <v>929.9</v>
      </c>
      <c r="E31" s="84">
        <v>0</v>
      </c>
      <c r="F31" s="236">
        <f>SUM(F32)</f>
        <v>0</v>
      </c>
      <c r="G31" s="236">
        <f>SUM(G32)</f>
        <v>1896.7</v>
      </c>
      <c r="H31" s="236">
        <f>SUM(H32)</f>
        <v>1896.7</v>
      </c>
    </row>
    <row r="32" spans="1:8" ht="20.25" customHeight="1">
      <c r="A32" s="303" t="s">
        <v>278</v>
      </c>
      <c r="B32" s="304"/>
      <c r="C32" s="93">
        <v>4977.3</v>
      </c>
      <c r="D32" s="93">
        <v>929.9</v>
      </c>
      <c r="E32" s="93">
        <v>0</v>
      </c>
      <c r="F32" s="93">
        <v>0</v>
      </c>
      <c r="G32" s="93">
        <v>1896.7</v>
      </c>
      <c r="H32" s="93">
        <v>1896.7</v>
      </c>
    </row>
    <row r="33" spans="1:5" ht="20.25" customHeight="1">
      <c r="A33" s="248" t="s">
        <v>277</v>
      </c>
      <c r="B33" s="249"/>
      <c r="C33" s="92"/>
      <c r="D33" s="94"/>
      <c r="E33" s="94"/>
    </row>
  </sheetData>
  <mergeCells count="29">
    <mergeCell ref="A7:E7"/>
    <mergeCell ref="A6:E6"/>
    <mergeCell ref="A1:E1"/>
    <mergeCell ref="A2:E2"/>
    <mergeCell ref="A3:E3"/>
    <mergeCell ref="A4:E4"/>
    <mergeCell ref="A8:E8"/>
    <mergeCell ref="B9:E9"/>
    <mergeCell ref="A19:B19"/>
    <mergeCell ref="A13:B13"/>
    <mergeCell ref="A14:B14"/>
    <mergeCell ref="A16:E16"/>
    <mergeCell ref="B17:E17"/>
    <mergeCell ref="A18:B18"/>
    <mergeCell ref="G9:H9"/>
    <mergeCell ref="A10:B10"/>
    <mergeCell ref="A11:B11"/>
    <mergeCell ref="A12:B12"/>
    <mergeCell ref="A28:E28"/>
    <mergeCell ref="A26:E26"/>
    <mergeCell ref="A21:B21"/>
    <mergeCell ref="A22:B22"/>
    <mergeCell ref="A24:E24"/>
    <mergeCell ref="A20:B20"/>
    <mergeCell ref="A33:B33"/>
    <mergeCell ref="B29:E29"/>
    <mergeCell ref="A30:B30"/>
    <mergeCell ref="A31:B31"/>
    <mergeCell ref="A32:B32"/>
  </mergeCells>
  <phoneticPr fontId="4" type="noConversion"/>
  <printOptions horizontalCentered="1"/>
  <pageMargins left="0" right="0" top="0.15748031496062992" bottom="0" header="0" footer="0"/>
  <pageSetup scale="89" firstPageNumber="9" orientation="portrait" useFirstPageNumber="1" r:id="rId1"/>
  <headerFooter alignWithMargins="0">
    <oddFooter>&amp;C&amp;"Courier New,Regular"&amp;8&amp;P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6"/>
  <sheetViews>
    <sheetView showZeros="0" tabSelected="1" view="pageBreakPreview" topLeftCell="A262" zoomScaleNormal="100" zoomScaleSheetLayoutView="85" workbookViewId="0">
      <selection activeCell="F12" sqref="F12"/>
    </sheetView>
  </sheetViews>
  <sheetFormatPr defaultRowHeight="15"/>
  <cols>
    <col min="1" max="1" width="5.140625" style="6" customWidth="1"/>
    <col min="2" max="2" width="4.5703125" style="6" customWidth="1"/>
    <col min="3" max="3" width="5.28515625" style="6" customWidth="1"/>
    <col min="4" max="4" width="6.85546875" style="6" customWidth="1"/>
    <col min="5" max="5" width="6.7109375" style="6" customWidth="1"/>
    <col min="6" max="6" width="7.42578125" style="6" customWidth="1"/>
    <col min="7" max="7" width="67.5703125" style="6" customWidth="1"/>
    <col min="8" max="9" width="12.5703125" style="6" customWidth="1"/>
    <col min="10" max="10" width="10.5703125" style="6" customWidth="1"/>
    <col min="11" max="11" width="11.28515625" style="6" customWidth="1"/>
    <col min="12" max="12" width="12.7109375" style="6" bestFit="1" customWidth="1"/>
    <col min="13" max="16384" width="9.140625" style="6"/>
  </cols>
  <sheetData>
    <row r="1" spans="1:12" ht="1.5" hidden="1" customHeight="1">
      <c r="H1" s="8"/>
      <c r="I1" s="315"/>
      <c r="J1" s="315"/>
      <c r="K1" s="8"/>
    </row>
    <row r="2" spans="1:12" ht="21">
      <c r="E2" s="7"/>
      <c r="F2" s="322" t="s">
        <v>149</v>
      </c>
      <c r="G2" s="322"/>
      <c r="H2" s="322"/>
      <c r="I2" s="322"/>
      <c r="J2" s="322"/>
      <c r="K2" s="322"/>
    </row>
    <row r="3" spans="1:12" ht="24" customHeight="1">
      <c r="E3" s="7"/>
      <c r="F3" s="323" t="s">
        <v>151</v>
      </c>
      <c r="G3" s="323"/>
      <c r="H3" s="323"/>
      <c r="I3" s="323"/>
      <c r="J3" s="323"/>
      <c r="K3" s="323"/>
    </row>
    <row r="4" spans="1:12" ht="20.25" customHeight="1">
      <c r="F4" s="324" t="s">
        <v>147</v>
      </c>
      <c r="G4" s="324"/>
      <c r="H4" s="324"/>
      <c r="I4" s="324"/>
      <c r="J4" s="324"/>
      <c r="K4" s="324"/>
    </row>
    <row r="5" spans="1:12" ht="45.75" customHeight="1">
      <c r="F5" s="325" t="s">
        <v>226</v>
      </c>
      <c r="G5" s="325"/>
      <c r="H5" s="325"/>
      <c r="I5" s="325"/>
      <c r="J5" s="325"/>
      <c r="K5" s="325"/>
    </row>
    <row r="6" spans="1:12" ht="17.25">
      <c r="H6" s="8"/>
      <c r="I6" s="326" t="s">
        <v>150</v>
      </c>
      <c r="J6" s="326"/>
      <c r="K6" s="326"/>
    </row>
    <row r="7" spans="1:12" ht="15.75" customHeight="1">
      <c r="F7" s="316" t="s">
        <v>152</v>
      </c>
      <c r="G7" s="319" t="s">
        <v>153</v>
      </c>
      <c r="H7" s="312" t="s">
        <v>179</v>
      </c>
      <c r="I7" s="312" t="s">
        <v>145</v>
      </c>
      <c r="J7" s="312" t="s">
        <v>257</v>
      </c>
      <c r="K7" s="312" t="s">
        <v>256</v>
      </c>
    </row>
    <row r="8" spans="1:12" ht="6" customHeight="1">
      <c r="F8" s="317"/>
      <c r="G8" s="320"/>
      <c r="H8" s="313"/>
      <c r="I8" s="313"/>
      <c r="J8" s="313"/>
      <c r="K8" s="313"/>
    </row>
    <row r="9" spans="1:12" ht="9" customHeight="1">
      <c r="A9" s="6" t="s">
        <v>126</v>
      </c>
      <c r="F9" s="318"/>
      <c r="G9" s="321"/>
      <c r="H9" s="314"/>
      <c r="I9" s="314"/>
      <c r="J9" s="314"/>
      <c r="K9" s="314"/>
    </row>
    <row r="10" spans="1:12" ht="9.75" customHeight="1">
      <c r="A10" s="6" t="s">
        <v>126</v>
      </c>
      <c r="F10" s="9" t="s">
        <v>256</v>
      </c>
      <c r="G10" s="10">
        <v>2</v>
      </c>
      <c r="H10" s="10">
        <v>3</v>
      </c>
      <c r="I10" s="10">
        <v>4</v>
      </c>
      <c r="J10" s="11">
        <v>5</v>
      </c>
      <c r="K10" s="11">
        <v>6</v>
      </c>
    </row>
    <row r="11" spans="1:12" s="13" customFormat="1" ht="32.25" customHeight="1">
      <c r="A11" s="12" t="str">
        <f>IF((H11+I11+J11)&gt;0,"q","c")</f>
        <v>q</v>
      </c>
      <c r="B11" s="13">
        <v>2</v>
      </c>
      <c r="C11" s="13">
        <v>2</v>
      </c>
      <c r="D11" s="13">
        <v>2</v>
      </c>
      <c r="F11" s="64">
        <v>101</v>
      </c>
      <c r="G11" s="14" t="s">
        <v>168</v>
      </c>
      <c r="H11" s="15">
        <v>3751</v>
      </c>
      <c r="I11" s="15">
        <v>5131.1000000000004</v>
      </c>
      <c r="J11" s="15">
        <v>3632</v>
      </c>
      <c r="K11" s="15"/>
      <c r="L11" s="12"/>
    </row>
    <row r="12" spans="1:12" s="12" customFormat="1" ht="12.75" customHeight="1">
      <c r="A12" s="12" t="str">
        <f t="shared" ref="A12:A43" si="0">IF((H12+I12+J12)&gt;0,"q","c")</f>
        <v>q</v>
      </c>
      <c r="B12" s="12">
        <v>3</v>
      </c>
      <c r="C12" s="12">
        <v>3</v>
      </c>
      <c r="D12" s="12">
        <v>3</v>
      </c>
      <c r="F12" s="16"/>
      <c r="G12" s="17" t="s">
        <v>154</v>
      </c>
      <c r="H12" s="18">
        <v>90</v>
      </c>
      <c r="I12" s="18">
        <v>93</v>
      </c>
      <c r="J12" s="18">
        <v>93</v>
      </c>
      <c r="K12" s="18"/>
    </row>
    <row r="13" spans="1:12" s="12" customFormat="1" ht="12.75" customHeight="1">
      <c r="A13" s="12" t="str">
        <f t="shared" si="0"/>
        <v>q</v>
      </c>
      <c r="B13" s="12">
        <v>4</v>
      </c>
      <c r="C13" s="12">
        <v>4</v>
      </c>
      <c r="D13" s="12">
        <v>4</v>
      </c>
      <c r="F13" s="19"/>
      <c r="G13" s="20" t="s">
        <v>155</v>
      </c>
      <c r="H13" s="21">
        <v>2723.4</v>
      </c>
      <c r="I13" s="21">
        <v>3400.1</v>
      </c>
      <c r="J13" s="21">
        <v>3442</v>
      </c>
      <c r="K13" s="21"/>
    </row>
    <row r="14" spans="1:12" s="12" customFormat="1" ht="12.75" customHeight="1">
      <c r="A14" s="12" t="str">
        <f t="shared" si="0"/>
        <v>q</v>
      </c>
      <c r="B14" s="12">
        <v>5</v>
      </c>
      <c r="C14" s="12">
        <v>5</v>
      </c>
      <c r="D14" s="12">
        <v>5</v>
      </c>
      <c r="F14" s="19"/>
      <c r="G14" s="22" t="s">
        <v>156</v>
      </c>
      <c r="H14" s="21">
        <v>1884</v>
      </c>
      <c r="I14" s="21">
        <v>2263.5</v>
      </c>
      <c r="J14" s="21">
        <v>2269.1</v>
      </c>
      <c r="K14" s="21"/>
    </row>
    <row r="15" spans="1:12" s="12" customFormat="1" ht="12.75" customHeight="1">
      <c r="A15" s="12" t="str">
        <f t="shared" si="0"/>
        <v>q</v>
      </c>
      <c r="B15" s="12">
        <v>6</v>
      </c>
      <c r="C15" s="12">
        <v>6</v>
      </c>
      <c r="D15" s="12">
        <v>6</v>
      </c>
      <c r="F15" s="19"/>
      <c r="G15" s="22" t="s">
        <v>157</v>
      </c>
      <c r="H15" s="21">
        <v>796.9</v>
      </c>
      <c r="I15" s="21">
        <v>1101.7</v>
      </c>
      <c r="J15" s="21">
        <v>1128.5999999999999</v>
      </c>
      <c r="K15" s="21"/>
    </row>
    <row r="16" spans="1:12" s="12" customFormat="1" ht="12.75" customHeight="1">
      <c r="A16" s="12" t="str">
        <f t="shared" si="0"/>
        <v>q</v>
      </c>
      <c r="B16" s="12">
        <v>11</v>
      </c>
      <c r="C16" s="12">
        <v>11</v>
      </c>
      <c r="D16" s="12">
        <v>11</v>
      </c>
      <c r="F16" s="19"/>
      <c r="G16" s="22" t="s">
        <v>159</v>
      </c>
      <c r="H16" s="21">
        <v>17.7</v>
      </c>
      <c r="I16" s="21">
        <v>0</v>
      </c>
      <c r="J16" s="21">
        <v>14.3</v>
      </c>
      <c r="K16" s="21"/>
    </row>
    <row r="17" spans="1:12" ht="12.75" customHeight="1">
      <c r="A17" s="12" t="str">
        <f t="shared" si="0"/>
        <v>q</v>
      </c>
      <c r="B17" s="12">
        <v>12</v>
      </c>
      <c r="C17" s="12">
        <v>12</v>
      </c>
      <c r="D17" s="12">
        <v>12</v>
      </c>
      <c r="E17" s="12"/>
      <c r="F17" s="23"/>
      <c r="G17" s="22" t="s">
        <v>160</v>
      </c>
      <c r="H17" s="21">
        <v>24.9</v>
      </c>
      <c r="I17" s="21">
        <v>34.9</v>
      </c>
      <c r="J17" s="21">
        <v>30</v>
      </c>
      <c r="K17" s="21"/>
    </row>
    <row r="18" spans="1:12" s="12" customFormat="1" ht="12.75" customHeight="1">
      <c r="A18" s="12" t="str">
        <f t="shared" si="0"/>
        <v>q</v>
      </c>
      <c r="B18" s="12">
        <v>13</v>
      </c>
      <c r="C18" s="12">
        <v>13</v>
      </c>
      <c r="D18" s="12">
        <v>13</v>
      </c>
      <c r="F18" s="19"/>
      <c r="G18" s="20" t="s">
        <v>161</v>
      </c>
      <c r="H18" s="21">
        <v>1026.5999999999999</v>
      </c>
      <c r="I18" s="21">
        <v>1730.7</v>
      </c>
      <c r="J18" s="21">
        <v>190</v>
      </c>
      <c r="K18" s="21"/>
    </row>
    <row r="19" spans="1:12" s="12" customFormat="1" ht="12.75" customHeight="1">
      <c r="A19" s="12" t="str">
        <f t="shared" si="0"/>
        <v>q</v>
      </c>
      <c r="B19" s="12">
        <v>15</v>
      </c>
      <c r="C19" s="12">
        <v>15</v>
      </c>
      <c r="D19" s="12">
        <v>15</v>
      </c>
      <c r="F19" s="16"/>
      <c r="G19" s="24" t="s">
        <v>162</v>
      </c>
      <c r="H19" s="25">
        <v>1</v>
      </c>
      <c r="I19" s="25">
        <v>0.2</v>
      </c>
      <c r="J19" s="25">
        <v>0</v>
      </c>
      <c r="K19" s="25"/>
    </row>
    <row r="20" spans="1:12" ht="24.75" customHeight="1">
      <c r="A20" s="12" t="str">
        <f t="shared" si="0"/>
        <v>q</v>
      </c>
      <c r="B20" s="12">
        <v>1</v>
      </c>
      <c r="C20" s="12">
        <v>1</v>
      </c>
      <c r="D20" s="12">
        <v>1</v>
      </c>
      <c r="E20" s="12"/>
      <c r="F20" s="62">
        <v>1011</v>
      </c>
      <c r="G20" s="27" t="s">
        <v>168</v>
      </c>
      <c r="H20" s="28">
        <v>3751</v>
      </c>
      <c r="I20" s="28">
        <v>5131.1000000000004</v>
      </c>
      <c r="J20" s="28">
        <v>3632</v>
      </c>
      <c r="K20" s="28"/>
      <c r="L20" s="12"/>
    </row>
    <row r="21" spans="1:12" s="12" customFormat="1" ht="12.75" customHeight="1">
      <c r="A21" s="12" t="str">
        <f t="shared" si="0"/>
        <v>q</v>
      </c>
      <c r="B21" s="12">
        <v>3</v>
      </c>
      <c r="C21" s="12">
        <v>3</v>
      </c>
      <c r="D21" s="12">
        <v>3</v>
      </c>
      <c r="F21" s="16"/>
      <c r="G21" s="17" t="s">
        <v>154</v>
      </c>
      <c r="H21" s="18">
        <v>90</v>
      </c>
      <c r="I21" s="18">
        <v>93</v>
      </c>
      <c r="J21" s="18">
        <v>93</v>
      </c>
      <c r="K21" s="18"/>
    </row>
    <row r="22" spans="1:12" s="12" customFormat="1" ht="12.75" customHeight="1">
      <c r="A22" s="12" t="str">
        <f t="shared" si="0"/>
        <v>q</v>
      </c>
      <c r="B22" s="12">
        <v>4</v>
      </c>
      <c r="C22" s="12">
        <v>4</v>
      </c>
      <c r="D22" s="12">
        <v>4</v>
      </c>
      <c r="F22" s="19"/>
      <c r="G22" s="20" t="s">
        <v>155</v>
      </c>
      <c r="H22" s="21">
        <v>2723.4</v>
      </c>
      <c r="I22" s="21">
        <v>3400.1</v>
      </c>
      <c r="J22" s="21">
        <v>3442</v>
      </c>
      <c r="K22" s="21"/>
    </row>
    <row r="23" spans="1:12" s="12" customFormat="1" ht="12.75" customHeight="1">
      <c r="A23" s="12" t="str">
        <f t="shared" si="0"/>
        <v>q</v>
      </c>
      <c r="B23" s="12">
        <v>5</v>
      </c>
      <c r="C23" s="12">
        <v>5</v>
      </c>
      <c r="D23" s="12">
        <v>5</v>
      </c>
      <c r="F23" s="19"/>
      <c r="G23" s="22" t="s">
        <v>156</v>
      </c>
      <c r="H23" s="21">
        <v>1884</v>
      </c>
      <c r="I23" s="21">
        <v>2263.5</v>
      </c>
      <c r="J23" s="21">
        <v>2269.1</v>
      </c>
      <c r="K23" s="21"/>
    </row>
    <row r="24" spans="1:12" s="12" customFormat="1" ht="12.75" customHeight="1">
      <c r="A24" s="12" t="str">
        <f t="shared" si="0"/>
        <v>q</v>
      </c>
      <c r="B24" s="12">
        <v>6</v>
      </c>
      <c r="C24" s="12">
        <v>6</v>
      </c>
      <c r="D24" s="12">
        <v>6</v>
      </c>
      <c r="F24" s="19"/>
      <c r="G24" s="22" t="s">
        <v>157</v>
      </c>
      <c r="H24" s="29">
        <v>796.9</v>
      </c>
      <c r="I24" s="29">
        <v>1101.7</v>
      </c>
      <c r="J24" s="29">
        <v>1128.5999999999999</v>
      </c>
      <c r="K24" s="29"/>
    </row>
    <row r="25" spans="1:12" s="12" customFormat="1" ht="12.75" customHeight="1">
      <c r="A25" s="12" t="str">
        <f t="shared" si="0"/>
        <v>q</v>
      </c>
      <c r="B25" s="12">
        <v>11</v>
      </c>
      <c r="C25" s="12">
        <v>11</v>
      </c>
      <c r="D25" s="12">
        <v>11</v>
      </c>
      <c r="F25" s="19"/>
      <c r="G25" s="22" t="s">
        <v>159</v>
      </c>
      <c r="H25" s="21">
        <v>17.7</v>
      </c>
      <c r="I25" s="21">
        <v>0</v>
      </c>
      <c r="J25" s="21">
        <v>14.3</v>
      </c>
      <c r="K25" s="21"/>
    </row>
    <row r="26" spans="1:12" ht="12.75" customHeight="1">
      <c r="A26" s="12" t="str">
        <f t="shared" si="0"/>
        <v>q</v>
      </c>
      <c r="B26" s="12">
        <v>12</v>
      </c>
      <c r="C26" s="12">
        <v>12</v>
      </c>
      <c r="D26" s="12">
        <v>12</v>
      </c>
      <c r="E26" s="12"/>
      <c r="F26" s="23"/>
      <c r="G26" s="22" t="s">
        <v>160</v>
      </c>
      <c r="H26" s="21">
        <v>24.9</v>
      </c>
      <c r="I26" s="21">
        <v>34.9</v>
      </c>
      <c r="J26" s="21">
        <v>30</v>
      </c>
      <c r="K26" s="21"/>
    </row>
    <row r="27" spans="1:12" s="12" customFormat="1" ht="12.75" customHeight="1">
      <c r="A27" s="12" t="str">
        <f t="shared" si="0"/>
        <v>q</v>
      </c>
      <c r="B27" s="12">
        <v>13</v>
      </c>
      <c r="C27" s="12">
        <v>13</v>
      </c>
      <c r="D27" s="12">
        <v>13</v>
      </c>
      <c r="F27" s="19"/>
      <c r="G27" s="20" t="s">
        <v>161</v>
      </c>
      <c r="H27" s="21">
        <v>1026.5999999999999</v>
      </c>
      <c r="I27" s="21">
        <v>1730.7</v>
      </c>
      <c r="J27" s="21">
        <v>190</v>
      </c>
      <c r="K27" s="21"/>
    </row>
    <row r="28" spans="1:12" s="12" customFormat="1" ht="12.75" customHeight="1">
      <c r="A28" s="12" t="str">
        <f t="shared" si="0"/>
        <v>q</v>
      </c>
      <c r="B28" s="12">
        <v>15</v>
      </c>
      <c r="C28" s="12">
        <v>15</v>
      </c>
      <c r="D28" s="12">
        <v>15</v>
      </c>
      <c r="F28" s="16"/>
      <c r="G28" s="24" t="s">
        <v>162</v>
      </c>
      <c r="H28" s="25">
        <v>1</v>
      </c>
      <c r="I28" s="25">
        <v>0.2</v>
      </c>
      <c r="J28" s="25">
        <v>0</v>
      </c>
      <c r="K28" s="25"/>
    </row>
    <row r="29" spans="1:12" s="13" customFormat="1" ht="32.25" customHeight="1">
      <c r="A29" s="12" t="str">
        <f t="shared" si="0"/>
        <v>q</v>
      </c>
      <c r="B29" s="13">
        <v>2</v>
      </c>
      <c r="C29" s="13">
        <v>2</v>
      </c>
      <c r="D29" s="13">
        <v>2</v>
      </c>
      <c r="F29" s="64">
        <v>102</v>
      </c>
      <c r="G29" s="14" t="s">
        <v>169</v>
      </c>
      <c r="H29" s="15">
        <v>469.5</v>
      </c>
      <c r="I29" s="15">
        <v>476.6</v>
      </c>
      <c r="J29" s="15">
        <v>3379</v>
      </c>
      <c r="K29" s="15"/>
    </row>
    <row r="30" spans="1:12" s="12" customFormat="1" ht="12.75" customHeight="1">
      <c r="A30" s="12" t="str">
        <f t="shared" si="0"/>
        <v>q</v>
      </c>
      <c r="B30" s="12">
        <v>3</v>
      </c>
      <c r="C30" s="12">
        <v>3</v>
      </c>
      <c r="D30" s="12">
        <v>3</v>
      </c>
      <c r="F30" s="16"/>
      <c r="G30" s="17" t="s">
        <v>154</v>
      </c>
      <c r="H30" s="18">
        <v>19</v>
      </c>
      <c r="I30" s="18">
        <v>19</v>
      </c>
      <c r="J30" s="18">
        <v>19</v>
      </c>
      <c r="K30" s="18"/>
    </row>
    <row r="31" spans="1:12" s="12" customFormat="1" ht="12.75" customHeight="1">
      <c r="A31" s="12" t="str">
        <f t="shared" si="0"/>
        <v>q</v>
      </c>
      <c r="B31" s="12">
        <v>4</v>
      </c>
      <c r="C31" s="12">
        <v>4</v>
      </c>
      <c r="D31" s="12">
        <v>4</v>
      </c>
      <c r="F31" s="19"/>
      <c r="G31" s="20" t="s">
        <v>155</v>
      </c>
      <c r="H31" s="21">
        <v>469.5</v>
      </c>
      <c r="I31" s="21">
        <v>476.6</v>
      </c>
      <c r="J31" s="21">
        <v>3283.9</v>
      </c>
      <c r="K31" s="21"/>
    </row>
    <row r="32" spans="1:12" s="12" customFormat="1" ht="12.75" customHeight="1">
      <c r="A32" s="12" t="str">
        <f t="shared" si="0"/>
        <v>q</v>
      </c>
      <c r="B32" s="12">
        <v>5</v>
      </c>
      <c r="C32" s="12">
        <v>5</v>
      </c>
      <c r="D32" s="12">
        <v>5</v>
      </c>
      <c r="F32" s="19"/>
      <c r="G32" s="22" t="s">
        <v>156</v>
      </c>
      <c r="H32" s="21">
        <v>425.5</v>
      </c>
      <c r="I32" s="21">
        <v>431.6</v>
      </c>
      <c r="J32" s="21">
        <v>431.7</v>
      </c>
      <c r="K32" s="21"/>
    </row>
    <row r="33" spans="1:11" s="12" customFormat="1" ht="12.75" customHeight="1">
      <c r="A33" s="12" t="str">
        <f t="shared" si="0"/>
        <v>q</v>
      </c>
      <c r="B33" s="12">
        <v>6</v>
      </c>
      <c r="C33" s="12">
        <v>6</v>
      </c>
      <c r="D33" s="12">
        <v>6</v>
      </c>
      <c r="F33" s="19"/>
      <c r="G33" s="22" t="s">
        <v>157</v>
      </c>
      <c r="H33" s="21">
        <v>44</v>
      </c>
      <c r="I33" s="21">
        <v>45</v>
      </c>
      <c r="J33" s="21">
        <v>2852.2</v>
      </c>
      <c r="K33" s="21"/>
    </row>
    <row r="34" spans="1:11" s="12" customFormat="1" ht="12.75" customHeight="1">
      <c r="A34" s="12" t="str">
        <f t="shared" si="0"/>
        <v>q</v>
      </c>
      <c r="B34" s="12">
        <v>13</v>
      </c>
      <c r="C34" s="12">
        <v>13</v>
      </c>
      <c r="D34" s="12">
        <v>13</v>
      </c>
      <c r="F34" s="19"/>
      <c r="G34" s="20" t="s">
        <v>161</v>
      </c>
      <c r="H34" s="21">
        <v>0</v>
      </c>
      <c r="I34" s="21">
        <v>0</v>
      </c>
      <c r="J34" s="21">
        <v>95.1</v>
      </c>
      <c r="K34" s="21"/>
    </row>
    <row r="35" spans="1:11" ht="24.75" customHeight="1">
      <c r="A35" s="12" t="str">
        <f t="shared" si="0"/>
        <v>q</v>
      </c>
      <c r="B35" s="12">
        <v>1</v>
      </c>
      <c r="C35" s="12">
        <v>1</v>
      </c>
      <c r="D35" s="12">
        <v>1</v>
      </c>
      <c r="E35" s="12"/>
      <c r="F35" s="62">
        <v>1021</v>
      </c>
      <c r="G35" s="27" t="s">
        <v>170</v>
      </c>
      <c r="H35" s="28">
        <v>469.5</v>
      </c>
      <c r="I35" s="28">
        <v>476.6</v>
      </c>
      <c r="J35" s="28">
        <v>529.70000000000005</v>
      </c>
      <c r="K35" s="28"/>
    </row>
    <row r="36" spans="1:11" s="12" customFormat="1" ht="12.75" customHeight="1">
      <c r="A36" s="12" t="str">
        <f t="shared" si="0"/>
        <v>q</v>
      </c>
      <c r="B36" s="12">
        <v>3</v>
      </c>
      <c r="C36" s="12">
        <v>3</v>
      </c>
      <c r="D36" s="12">
        <v>3</v>
      </c>
      <c r="F36" s="16"/>
      <c r="G36" s="17" t="s">
        <v>154</v>
      </c>
      <c r="H36" s="18">
        <v>19</v>
      </c>
      <c r="I36" s="18">
        <v>19</v>
      </c>
      <c r="J36" s="18">
        <v>19</v>
      </c>
      <c r="K36" s="18"/>
    </row>
    <row r="37" spans="1:11" s="12" customFormat="1" ht="12.75" customHeight="1">
      <c r="A37" s="12" t="str">
        <f t="shared" si="0"/>
        <v>q</v>
      </c>
      <c r="B37" s="12">
        <v>4</v>
      </c>
      <c r="C37" s="12">
        <v>4</v>
      </c>
      <c r="D37" s="12">
        <v>4</v>
      </c>
      <c r="F37" s="19"/>
      <c r="G37" s="20" t="s">
        <v>155</v>
      </c>
      <c r="H37" s="21">
        <v>469.5</v>
      </c>
      <c r="I37" s="21">
        <v>476.6</v>
      </c>
      <c r="J37" s="21">
        <v>469.7</v>
      </c>
      <c r="K37" s="21"/>
    </row>
    <row r="38" spans="1:11" s="12" customFormat="1" ht="12.75" customHeight="1">
      <c r="A38" s="12" t="str">
        <f t="shared" si="0"/>
        <v>q</v>
      </c>
      <c r="B38" s="12">
        <v>5</v>
      </c>
      <c r="C38" s="12">
        <v>5</v>
      </c>
      <c r="D38" s="12">
        <v>5</v>
      </c>
      <c r="F38" s="19"/>
      <c r="G38" s="22" t="s">
        <v>156</v>
      </c>
      <c r="H38" s="21">
        <v>425.5</v>
      </c>
      <c r="I38" s="21">
        <v>431.6</v>
      </c>
      <c r="J38" s="21">
        <v>431.7</v>
      </c>
      <c r="K38" s="21"/>
    </row>
    <row r="39" spans="1:11" s="12" customFormat="1" ht="12.75" customHeight="1">
      <c r="A39" s="12" t="str">
        <f t="shared" si="0"/>
        <v>q</v>
      </c>
      <c r="B39" s="12">
        <v>6</v>
      </c>
      <c r="C39" s="12">
        <v>6</v>
      </c>
      <c r="D39" s="12">
        <v>6</v>
      </c>
      <c r="F39" s="19"/>
      <c r="G39" s="22" t="s">
        <v>157</v>
      </c>
      <c r="H39" s="21">
        <v>44</v>
      </c>
      <c r="I39" s="21">
        <v>45</v>
      </c>
      <c r="J39" s="21">
        <v>38</v>
      </c>
      <c r="K39" s="21"/>
    </row>
    <row r="40" spans="1:11" s="12" customFormat="1" ht="12.75" customHeight="1">
      <c r="A40" s="12" t="str">
        <f t="shared" si="0"/>
        <v>q</v>
      </c>
      <c r="B40" s="12">
        <v>13</v>
      </c>
      <c r="C40" s="12">
        <v>13</v>
      </c>
      <c r="D40" s="12">
        <v>13</v>
      </c>
      <c r="F40" s="19"/>
      <c r="G40" s="20" t="s">
        <v>161</v>
      </c>
      <c r="H40" s="21">
        <v>0</v>
      </c>
      <c r="I40" s="21">
        <v>0</v>
      </c>
      <c r="J40" s="21">
        <v>60</v>
      </c>
      <c r="K40" s="21"/>
    </row>
    <row r="41" spans="1:11" s="13" customFormat="1" ht="24.75" customHeight="1">
      <c r="A41" s="12" t="str">
        <f t="shared" si="0"/>
        <v>q</v>
      </c>
      <c r="B41" s="13">
        <v>2</v>
      </c>
      <c r="C41" s="13">
        <v>2</v>
      </c>
      <c r="D41" s="13">
        <v>2</v>
      </c>
      <c r="F41" s="62">
        <v>1022</v>
      </c>
      <c r="G41" s="27" t="s">
        <v>171</v>
      </c>
      <c r="H41" s="28">
        <v>0</v>
      </c>
      <c r="I41" s="28">
        <v>0</v>
      </c>
      <c r="J41" s="28">
        <v>2849.3</v>
      </c>
      <c r="K41" s="28"/>
    </row>
    <row r="42" spans="1:11" s="12" customFormat="1" ht="12.75" customHeight="1">
      <c r="A42" s="12" t="str">
        <f t="shared" si="0"/>
        <v>q</v>
      </c>
      <c r="B42" s="12">
        <v>4</v>
      </c>
      <c r="C42" s="12">
        <v>4</v>
      </c>
      <c r="D42" s="12">
        <v>4</v>
      </c>
      <c r="F42" s="19"/>
      <c r="G42" s="20" t="s">
        <v>155</v>
      </c>
      <c r="H42" s="21">
        <v>0</v>
      </c>
      <c r="I42" s="21">
        <v>0</v>
      </c>
      <c r="J42" s="21">
        <v>2814.2</v>
      </c>
      <c r="K42" s="21"/>
    </row>
    <row r="43" spans="1:11" s="12" customFormat="1" ht="12.75" customHeight="1">
      <c r="A43" s="12" t="str">
        <f t="shared" si="0"/>
        <v>q</v>
      </c>
      <c r="B43" s="12">
        <v>6</v>
      </c>
      <c r="C43" s="12">
        <v>6</v>
      </c>
      <c r="D43" s="12">
        <v>6</v>
      </c>
      <c r="F43" s="19"/>
      <c r="G43" s="22" t="s">
        <v>157</v>
      </c>
      <c r="H43" s="21">
        <v>0</v>
      </c>
      <c r="I43" s="21">
        <v>0</v>
      </c>
      <c r="J43" s="21">
        <v>2814.2</v>
      </c>
      <c r="K43" s="21"/>
    </row>
    <row r="44" spans="1:11" s="12" customFormat="1" ht="12.75" customHeight="1">
      <c r="A44" s="12" t="str">
        <f t="shared" ref="A44:A67" si="1">IF((H44+I44+J44)&gt;0,"q","c")</f>
        <v>q</v>
      </c>
      <c r="B44" s="12">
        <v>13</v>
      </c>
      <c r="C44" s="12">
        <v>13</v>
      </c>
      <c r="D44" s="12">
        <v>13</v>
      </c>
      <c r="F44" s="19"/>
      <c r="G44" s="20" t="s">
        <v>161</v>
      </c>
      <c r="H44" s="21">
        <v>0</v>
      </c>
      <c r="I44" s="21">
        <v>0</v>
      </c>
      <c r="J44" s="21">
        <v>35.1</v>
      </c>
      <c r="K44" s="21"/>
    </row>
    <row r="45" spans="1:11" s="13" customFormat="1" ht="32.25" customHeight="1">
      <c r="A45" s="12" t="str">
        <f t="shared" si="1"/>
        <v>q</v>
      </c>
      <c r="B45" s="13">
        <v>2</v>
      </c>
      <c r="C45" s="13">
        <v>2</v>
      </c>
      <c r="D45" s="13">
        <v>2</v>
      </c>
      <c r="F45" s="64">
        <v>104</v>
      </c>
      <c r="G45" s="14" t="s">
        <v>172</v>
      </c>
      <c r="H45" s="15">
        <v>25586.400000000001</v>
      </c>
      <c r="I45" s="15">
        <v>33770.6</v>
      </c>
      <c r="J45" s="15">
        <v>32797.4</v>
      </c>
      <c r="K45" s="15"/>
    </row>
    <row r="46" spans="1:11" s="12" customFormat="1" ht="12.75" customHeight="1">
      <c r="A46" s="12" t="str">
        <f t="shared" si="1"/>
        <v>q</v>
      </c>
      <c r="B46" s="12">
        <v>3</v>
      </c>
      <c r="C46" s="12">
        <v>3</v>
      </c>
      <c r="D46" s="12">
        <v>3</v>
      </c>
      <c r="F46" s="16"/>
      <c r="G46" s="17" t="s">
        <v>154</v>
      </c>
      <c r="H46" s="18">
        <v>485</v>
      </c>
      <c r="I46" s="18">
        <v>361</v>
      </c>
      <c r="J46" s="18">
        <v>363</v>
      </c>
      <c r="K46" s="18"/>
    </row>
    <row r="47" spans="1:11" s="12" customFormat="1" ht="12.75" customHeight="1">
      <c r="A47" s="12" t="str">
        <f t="shared" si="1"/>
        <v>q</v>
      </c>
      <c r="B47" s="12">
        <v>4</v>
      </c>
      <c r="C47" s="12">
        <v>4</v>
      </c>
      <c r="D47" s="12">
        <v>4</v>
      </c>
      <c r="F47" s="19"/>
      <c r="G47" s="20" t="s">
        <v>155</v>
      </c>
      <c r="H47" s="21">
        <v>17695.400000000001</v>
      </c>
      <c r="I47" s="21">
        <v>20037.8</v>
      </c>
      <c r="J47" s="21">
        <v>22076.2</v>
      </c>
      <c r="K47" s="21"/>
    </row>
    <row r="48" spans="1:11" s="12" customFormat="1" ht="12.75" customHeight="1">
      <c r="A48" s="12" t="str">
        <f t="shared" si="1"/>
        <v>q</v>
      </c>
      <c r="B48" s="12">
        <v>5</v>
      </c>
      <c r="C48" s="12">
        <v>5</v>
      </c>
      <c r="D48" s="12">
        <v>5</v>
      </c>
      <c r="F48" s="19"/>
      <c r="G48" s="22" t="s">
        <v>156</v>
      </c>
      <c r="H48" s="21">
        <v>5390.1</v>
      </c>
      <c r="I48" s="21">
        <v>5208.6000000000004</v>
      </c>
      <c r="J48" s="21">
        <v>5331.5</v>
      </c>
      <c r="K48" s="21"/>
    </row>
    <row r="49" spans="1:11" s="12" customFormat="1" ht="12.75" customHeight="1">
      <c r="A49" s="12" t="str">
        <f t="shared" si="1"/>
        <v>q</v>
      </c>
      <c r="B49" s="12">
        <v>6</v>
      </c>
      <c r="C49" s="12">
        <v>6</v>
      </c>
      <c r="D49" s="12">
        <v>6</v>
      </c>
      <c r="F49" s="19"/>
      <c r="G49" s="22" t="s">
        <v>157</v>
      </c>
      <c r="H49" s="21">
        <v>11607.3</v>
      </c>
      <c r="I49" s="21">
        <v>10444.1</v>
      </c>
      <c r="J49" s="21">
        <v>11292.3</v>
      </c>
      <c r="K49" s="21"/>
    </row>
    <row r="50" spans="1:11" s="12" customFormat="1" ht="12.75" customHeight="1">
      <c r="A50" s="12" t="str">
        <f t="shared" si="1"/>
        <v>q</v>
      </c>
      <c r="B50" s="12">
        <v>9</v>
      </c>
      <c r="C50" s="12">
        <v>9</v>
      </c>
      <c r="D50" s="12">
        <v>9</v>
      </c>
      <c r="F50" s="19"/>
      <c r="G50" s="22" t="s">
        <v>164</v>
      </c>
      <c r="H50" s="21">
        <v>0</v>
      </c>
      <c r="I50" s="21">
        <v>2495.9</v>
      </c>
      <c r="J50" s="21">
        <v>1399.4</v>
      </c>
      <c r="K50" s="21"/>
    </row>
    <row r="51" spans="1:11" s="12" customFormat="1" ht="12.75" customHeight="1">
      <c r="A51" s="12" t="str">
        <f t="shared" si="1"/>
        <v>q</v>
      </c>
      <c r="B51" s="12">
        <v>11</v>
      </c>
      <c r="C51" s="12">
        <v>11</v>
      </c>
      <c r="D51" s="12">
        <v>11</v>
      </c>
      <c r="F51" s="19"/>
      <c r="G51" s="22" t="s">
        <v>159</v>
      </c>
      <c r="H51" s="21">
        <v>83.6</v>
      </c>
      <c r="I51" s="21">
        <v>61.3</v>
      </c>
      <c r="J51" s="21">
        <v>37</v>
      </c>
      <c r="K51" s="21"/>
    </row>
    <row r="52" spans="1:11" ht="12.75" customHeight="1">
      <c r="A52" s="12" t="str">
        <f t="shared" si="1"/>
        <v>q</v>
      </c>
      <c r="B52" s="12">
        <v>12</v>
      </c>
      <c r="C52" s="12">
        <v>12</v>
      </c>
      <c r="D52" s="12">
        <v>12</v>
      </c>
      <c r="E52" s="12"/>
      <c r="F52" s="23"/>
      <c r="G52" s="22" t="s">
        <v>160</v>
      </c>
      <c r="H52" s="21">
        <v>614.4</v>
      </c>
      <c r="I52" s="21">
        <v>1827.9</v>
      </c>
      <c r="J52" s="21">
        <v>4016</v>
      </c>
      <c r="K52" s="21"/>
    </row>
    <row r="53" spans="1:11" s="12" customFormat="1" ht="12.75" customHeight="1">
      <c r="A53" s="12" t="str">
        <f t="shared" si="1"/>
        <v>q</v>
      </c>
      <c r="B53" s="12">
        <v>13</v>
      </c>
      <c r="C53" s="12">
        <v>13</v>
      </c>
      <c r="D53" s="12">
        <v>13</v>
      </c>
      <c r="F53" s="19"/>
      <c r="G53" s="20" t="s">
        <v>161</v>
      </c>
      <c r="H53" s="21">
        <v>7681.2</v>
      </c>
      <c r="I53" s="21">
        <v>13732.2</v>
      </c>
      <c r="J53" s="21">
        <v>10721.2</v>
      </c>
      <c r="K53" s="21"/>
    </row>
    <row r="54" spans="1:11" s="12" customFormat="1" ht="12.75" customHeight="1">
      <c r="A54" s="12" t="str">
        <f t="shared" si="1"/>
        <v>q</v>
      </c>
      <c r="B54" s="12">
        <v>15</v>
      </c>
      <c r="C54" s="12">
        <v>15</v>
      </c>
      <c r="D54" s="12">
        <v>15</v>
      </c>
      <c r="F54" s="16"/>
      <c r="G54" s="24" t="s">
        <v>162</v>
      </c>
      <c r="H54" s="25">
        <v>209.8</v>
      </c>
      <c r="I54" s="25">
        <v>0.6</v>
      </c>
      <c r="J54" s="25">
        <v>0</v>
      </c>
      <c r="K54" s="25"/>
    </row>
    <row r="55" spans="1:11" ht="24.75" customHeight="1">
      <c r="A55" s="12" t="str">
        <f t="shared" si="1"/>
        <v>q</v>
      </c>
      <c r="B55" s="12">
        <v>1</v>
      </c>
      <c r="C55" s="12">
        <v>1</v>
      </c>
      <c r="D55" s="12">
        <v>1</v>
      </c>
      <c r="E55" s="12"/>
      <c r="F55" s="62">
        <v>1041</v>
      </c>
      <c r="G55" s="27" t="s">
        <v>173</v>
      </c>
      <c r="H55" s="28">
        <v>3329.6</v>
      </c>
      <c r="I55" s="28">
        <v>8135</v>
      </c>
      <c r="J55" s="28">
        <v>7089.1</v>
      </c>
      <c r="K55" s="28"/>
    </row>
    <row r="56" spans="1:11" s="12" customFormat="1" ht="12.75" customHeight="1">
      <c r="A56" s="12" t="str">
        <f t="shared" si="1"/>
        <v>q</v>
      </c>
      <c r="B56" s="12">
        <v>3</v>
      </c>
      <c r="C56" s="12">
        <v>3</v>
      </c>
      <c r="D56" s="12">
        <v>3</v>
      </c>
      <c r="F56" s="16"/>
      <c r="G56" s="17" t="s">
        <v>154</v>
      </c>
      <c r="H56" s="18">
        <v>113</v>
      </c>
      <c r="I56" s="18">
        <v>117</v>
      </c>
      <c r="J56" s="18">
        <v>117</v>
      </c>
      <c r="K56" s="18"/>
    </row>
    <row r="57" spans="1:11" s="12" customFormat="1" ht="12.75" customHeight="1">
      <c r="A57" s="12" t="str">
        <f t="shared" si="1"/>
        <v>q</v>
      </c>
      <c r="B57" s="12">
        <v>4</v>
      </c>
      <c r="C57" s="12">
        <v>4</v>
      </c>
      <c r="D57" s="12">
        <v>4</v>
      </c>
      <c r="F57" s="19"/>
      <c r="G57" s="20" t="s">
        <v>155</v>
      </c>
      <c r="H57" s="21">
        <v>3288.9</v>
      </c>
      <c r="I57" s="21">
        <v>3575</v>
      </c>
      <c r="J57" s="21">
        <v>3437.9</v>
      </c>
      <c r="K57" s="21"/>
    </row>
    <row r="58" spans="1:11" s="12" customFormat="1" ht="12.75" customHeight="1">
      <c r="A58" s="12" t="str">
        <f t="shared" si="1"/>
        <v>q</v>
      </c>
      <c r="B58" s="12">
        <v>5</v>
      </c>
      <c r="C58" s="12">
        <v>5</v>
      </c>
      <c r="D58" s="12">
        <v>5</v>
      </c>
      <c r="F58" s="19"/>
      <c r="G58" s="22" t="s">
        <v>156</v>
      </c>
      <c r="H58" s="21">
        <v>1830.1</v>
      </c>
      <c r="I58" s="21">
        <v>2086.6999999999998</v>
      </c>
      <c r="J58" s="21">
        <v>1995.1</v>
      </c>
      <c r="K58" s="21"/>
    </row>
    <row r="59" spans="1:11" s="12" customFormat="1" ht="12.75" customHeight="1">
      <c r="A59" s="12" t="str">
        <f t="shared" si="1"/>
        <v>q</v>
      </c>
      <c r="B59" s="12">
        <v>6</v>
      </c>
      <c r="C59" s="12">
        <v>6</v>
      </c>
      <c r="D59" s="12">
        <v>6</v>
      </c>
      <c r="F59" s="19"/>
      <c r="G59" s="22" t="s">
        <v>157</v>
      </c>
      <c r="H59" s="21">
        <v>1331.3</v>
      </c>
      <c r="I59" s="21">
        <v>1452.6</v>
      </c>
      <c r="J59" s="21">
        <v>1402.8</v>
      </c>
      <c r="K59" s="21"/>
    </row>
    <row r="60" spans="1:11" s="12" customFormat="1" ht="12.75" customHeight="1">
      <c r="A60" s="12" t="str">
        <f t="shared" si="1"/>
        <v>q</v>
      </c>
      <c r="B60" s="12">
        <v>11</v>
      </c>
      <c r="C60" s="12">
        <v>11</v>
      </c>
      <c r="D60" s="12">
        <v>11</v>
      </c>
      <c r="F60" s="19"/>
      <c r="G60" s="22" t="s">
        <v>159</v>
      </c>
      <c r="H60" s="21">
        <v>6.5</v>
      </c>
      <c r="I60" s="21">
        <v>20.7</v>
      </c>
      <c r="J60" s="21">
        <v>15</v>
      </c>
      <c r="K60" s="21"/>
    </row>
    <row r="61" spans="1:11" ht="12.75" customHeight="1">
      <c r="A61" s="12" t="str">
        <f t="shared" si="1"/>
        <v>q</v>
      </c>
      <c r="B61" s="12">
        <v>12</v>
      </c>
      <c r="C61" s="12">
        <v>12</v>
      </c>
      <c r="D61" s="12">
        <v>12</v>
      </c>
      <c r="E61" s="12"/>
      <c r="F61" s="23"/>
      <c r="G61" s="22" t="s">
        <v>160</v>
      </c>
      <c r="H61" s="21">
        <v>121.1</v>
      </c>
      <c r="I61" s="21">
        <v>15</v>
      </c>
      <c r="J61" s="21">
        <v>25</v>
      </c>
      <c r="K61" s="21"/>
    </row>
    <row r="62" spans="1:11" s="12" customFormat="1" ht="12.75" customHeight="1">
      <c r="A62" s="12" t="str">
        <f t="shared" si="1"/>
        <v>q</v>
      </c>
      <c r="B62" s="12">
        <v>13</v>
      </c>
      <c r="C62" s="12">
        <v>13</v>
      </c>
      <c r="D62" s="12">
        <v>13</v>
      </c>
      <c r="F62" s="19"/>
      <c r="G62" s="20" t="s">
        <v>161</v>
      </c>
      <c r="H62" s="21">
        <v>40.6</v>
      </c>
      <c r="I62" s="21">
        <v>4560</v>
      </c>
      <c r="J62" s="21">
        <v>3651.2</v>
      </c>
      <c r="K62" s="21"/>
    </row>
    <row r="63" spans="1:11" ht="24.75" customHeight="1">
      <c r="A63" s="12" t="str">
        <f t="shared" si="1"/>
        <v>q</v>
      </c>
      <c r="B63" s="12">
        <v>1</v>
      </c>
      <c r="C63" s="12">
        <v>1</v>
      </c>
      <c r="D63" s="12">
        <v>1</v>
      </c>
      <c r="E63" s="12"/>
      <c r="F63" s="62">
        <v>1042</v>
      </c>
      <c r="G63" s="27" t="s">
        <v>174</v>
      </c>
      <c r="H63" s="28">
        <v>17.399999999999999</v>
      </c>
      <c r="I63" s="28">
        <v>21</v>
      </c>
      <c r="J63" s="28">
        <v>21</v>
      </c>
      <c r="K63" s="28"/>
    </row>
    <row r="64" spans="1:11" s="12" customFormat="1" ht="12.75" customHeight="1">
      <c r="A64" s="12" t="str">
        <f t="shared" si="1"/>
        <v>q</v>
      </c>
      <c r="B64" s="12">
        <v>4</v>
      </c>
      <c r="C64" s="12">
        <v>4</v>
      </c>
      <c r="D64" s="12">
        <v>4</v>
      </c>
      <c r="F64" s="19"/>
      <c r="G64" s="20" t="s">
        <v>155</v>
      </c>
      <c r="H64" s="21">
        <v>17.399999999999999</v>
      </c>
      <c r="I64" s="21">
        <v>21</v>
      </c>
      <c r="J64" s="21">
        <v>21</v>
      </c>
      <c r="K64" s="30"/>
    </row>
    <row r="65" spans="1:11" ht="12.75" customHeight="1">
      <c r="A65" s="12" t="str">
        <f t="shared" si="1"/>
        <v>q</v>
      </c>
      <c r="B65" s="12">
        <v>12</v>
      </c>
      <c r="C65" s="12">
        <v>12</v>
      </c>
      <c r="D65" s="12">
        <v>12</v>
      </c>
      <c r="E65" s="12"/>
      <c r="F65" s="37"/>
      <c r="G65" s="60" t="s">
        <v>160</v>
      </c>
      <c r="H65" s="32">
        <v>17.399999999999999</v>
      </c>
      <c r="I65" s="32">
        <v>21</v>
      </c>
      <c r="J65" s="32">
        <v>21</v>
      </c>
      <c r="K65" s="32"/>
    </row>
    <row r="66" spans="1:11" ht="36.75" customHeight="1">
      <c r="A66" s="12" t="str">
        <f t="shared" si="1"/>
        <v>q</v>
      </c>
      <c r="B66" s="12">
        <v>1</v>
      </c>
      <c r="C66" s="12">
        <v>1</v>
      </c>
      <c r="D66" s="12">
        <v>1</v>
      </c>
      <c r="E66" s="12"/>
      <c r="F66" s="62">
        <v>1044</v>
      </c>
      <c r="G66" s="31" t="s">
        <v>176</v>
      </c>
      <c r="H66" s="28">
        <v>3145.6</v>
      </c>
      <c r="I66" s="28">
        <v>2658.6</v>
      </c>
      <c r="J66" s="28">
        <v>3421.1</v>
      </c>
      <c r="K66" s="28"/>
    </row>
    <row r="67" spans="1:11" s="12" customFormat="1" ht="12.75" customHeight="1">
      <c r="A67" s="12" t="str">
        <f t="shared" si="1"/>
        <v>q</v>
      </c>
      <c r="B67" s="12">
        <v>3</v>
      </c>
      <c r="C67" s="12">
        <v>3</v>
      </c>
      <c r="D67" s="12">
        <v>3</v>
      </c>
      <c r="F67" s="16"/>
      <c r="G67" s="17" t="s">
        <v>154</v>
      </c>
      <c r="H67" s="18">
        <v>189</v>
      </c>
      <c r="I67" s="18">
        <v>43</v>
      </c>
      <c r="J67" s="18">
        <v>43</v>
      </c>
      <c r="K67" s="18"/>
    </row>
    <row r="68" spans="1:11" s="12" customFormat="1" ht="12.75" customHeight="1">
      <c r="A68" s="12" t="str">
        <f t="shared" ref="A68:A99" si="2">IF((H68+I68+J68)&gt;0,"q","c")</f>
        <v>q</v>
      </c>
      <c r="B68" s="12">
        <v>4</v>
      </c>
      <c r="C68" s="12">
        <v>4</v>
      </c>
      <c r="D68" s="12">
        <v>4</v>
      </c>
      <c r="F68" s="19"/>
      <c r="G68" s="20" t="s">
        <v>155</v>
      </c>
      <c r="H68" s="21">
        <v>3138.5</v>
      </c>
      <c r="I68" s="21">
        <v>2593.3000000000002</v>
      </c>
      <c r="J68" s="21">
        <v>3372.1</v>
      </c>
      <c r="K68" s="21"/>
    </row>
    <row r="69" spans="1:11" s="12" customFormat="1" ht="12.75" customHeight="1">
      <c r="A69" s="12" t="str">
        <f t="shared" si="2"/>
        <v>q</v>
      </c>
      <c r="B69" s="12">
        <v>5</v>
      </c>
      <c r="C69" s="12">
        <v>5</v>
      </c>
      <c r="D69" s="12">
        <v>5</v>
      </c>
      <c r="F69" s="19"/>
      <c r="G69" s="22" t="s">
        <v>156</v>
      </c>
      <c r="H69" s="21">
        <v>1542.5</v>
      </c>
      <c r="I69" s="21">
        <v>576.9</v>
      </c>
      <c r="J69" s="21">
        <v>604</v>
      </c>
      <c r="K69" s="21"/>
    </row>
    <row r="70" spans="1:11" s="12" customFormat="1" ht="12.75" customHeight="1">
      <c r="A70" s="12" t="str">
        <f t="shared" si="2"/>
        <v>q</v>
      </c>
      <c r="B70" s="12">
        <v>6</v>
      </c>
      <c r="C70" s="12">
        <v>6</v>
      </c>
      <c r="D70" s="12">
        <v>6</v>
      </c>
      <c r="F70" s="19"/>
      <c r="G70" s="22" t="s">
        <v>157</v>
      </c>
      <c r="H70" s="21">
        <v>1068.8</v>
      </c>
      <c r="I70" s="21">
        <v>226.3</v>
      </c>
      <c r="J70" s="21">
        <v>209</v>
      </c>
      <c r="K70" s="21"/>
    </row>
    <row r="71" spans="1:11" s="12" customFormat="1" ht="12.75" customHeight="1">
      <c r="A71" s="12" t="str">
        <f t="shared" si="2"/>
        <v>q</v>
      </c>
      <c r="B71" s="12">
        <v>9</v>
      </c>
      <c r="C71" s="12">
        <v>9</v>
      </c>
      <c r="D71" s="12">
        <v>9</v>
      </c>
      <c r="F71" s="19"/>
      <c r="G71" s="22" t="s">
        <v>164</v>
      </c>
      <c r="H71" s="21">
        <v>0</v>
      </c>
      <c r="I71" s="21">
        <v>1239.4000000000001</v>
      </c>
      <c r="J71" s="21">
        <v>1254.0999999999999</v>
      </c>
      <c r="K71" s="21"/>
    </row>
    <row r="72" spans="1:11" s="12" customFormat="1" ht="12.75" customHeight="1">
      <c r="A72" s="12" t="str">
        <f t="shared" si="2"/>
        <v>q</v>
      </c>
      <c r="B72" s="12">
        <v>11</v>
      </c>
      <c r="C72" s="12">
        <v>11</v>
      </c>
      <c r="D72" s="12">
        <v>11</v>
      </c>
      <c r="F72" s="19"/>
      <c r="G72" s="22" t="s">
        <v>159</v>
      </c>
      <c r="H72" s="21">
        <v>62.5</v>
      </c>
      <c r="I72" s="21">
        <v>2.9</v>
      </c>
      <c r="J72" s="21">
        <v>5</v>
      </c>
      <c r="K72" s="21"/>
    </row>
    <row r="73" spans="1:11" ht="12.75" customHeight="1">
      <c r="A73" s="12" t="str">
        <f t="shared" si="2"/>
        <v>q</v>
      </c>
      <c r="B73" s="12">
        <v>12</v>
      </c>
      <c r="C73" s="12">
        <v>12</v>
      </c>
      <c r="D73" s="12">
        <v>12</v>
      </c>
      <c r="E73" s="12"/>
      <c r="F73" s="23"/>
      <c r="G73" s="22" t="s">
        <v>160</v>
      </c>
      <c r="H73" s="21">
        <v>464.7</v>
      </c>
      <c r="I73" s="21">
        <v>547.79999999999995</v>
      </c>
      <c r="J73" s="21">
        <v>1300</v>
      </c>
      <c r="K73" s="21"/>
    </row>
    <row r="74" spans="1:11" s="12" customFormat="1" ht="12.75" customHeight="1">
      <c r="A74" s="12" t="str">
        <f t="shared" si="2"/>
        <v>q</v>
      </c>
      <c r="B74" s="12">
        <v>13</v>
      </c>
      <c r="C74" s="12">
        <v>13</v>
      </c>
      <c r="D74" s="12">
        <v>13</v>
      </c>
      <c r="F74" s="19"/>
      <c r="G74" s="20" t="s">
        <v>161</v>
      </c>
      <c r="H74" s="21">
        <v>7</v>
      </c>
      <c r="I74" s="21">
        <v>65.3</v>
      </c>
      <c r="J74" s="21">
        <v>49</v>
      </c>
      <c r="K74" s="21"/>
    </row>
    <row r="75" spans="1:11" s="12" customFormat="1" ht="12.75" customHeight="1">
      <c r="A75" s="12" t="str">
        <f t="shared" si="2"/>
        <v>q</v>
      </c>
      <c r="B75" s="12">
        <v>15</v>
      </c>
      <c r="C75" s="12">
        <v>15</v>
      </c>
      <c r="D75" s="12">
        <v>15</v>
      </c>
      <c r="F75" s="33"/>
      <c r="G75" s="59" t="s">
        <v>162</v>
      </c>
      <c r="H75" s="32">
        <v>0.1</v>
      </c>
      <c r="I75" s="32">
        <v>0</v>
      </c>
      <c r="J75" s="32">
        <v>0</v>
      </c>
      <c r="K75" s="32"/>
    </row>
    <row r="76" spans="1:11" ht="19.5" customHeight="1">
      <c r="A76" s="12" t="str">
        <f t="shared" si="2"/>
        <v>q</v>
      </c>
      <c r="B76" s="12">
        <v>1</v>
      </c>
      <c r="C76" s="12">
        <v>1</v>
      </c>
      <c r="D76" s="12">
        <v>1</v>
      </c>
      <c r="E76" s="12"/>
      <c r="F76" s="62">
        <v>10441</v>
      </c>
      <c r="G76" s="27" t="s">
        <v>177</v>
      </c>
      <c r="H76" s="28">
        <v>1896.4</v>
      </c>
      <c r="I76" s="28">
        <v>811.9</v>
      </c>
      <c r="J76" s="28">
        <v>823</v>
      </c>
      <c r="K76" s="28"/>
    </row>
    <row r="77" spans="1:11" s="12" customFormat="1" ht="12.75" customHeight="1">
      <c r="A77" s="12" t="str">
        <f t="shared" si="2"/>
        <v>q</v>
      </c>
      <c r="B77" s="12">
        <v>3</v>
      </c>
      <c r="C77" s="12">
        <v>3</v>
      </c>
      <c r="D77" s="12">
        <v>3</v>
      </c>
      <c r="F77" s="16"/>
      <c r="G77" s="17" t="s">
        <v>154</v>
      </c>
      <c r="H77" s="18">
        <v>189</v>
      </c>
      <c r="I77" s="18">
        <v>43</v>
      </c>
      <c r="J77" s="18">
        <v>43</v>
      </c>
      <c r="K77" s="18"/>
    </row>
    <row r="78" spans="1:11" s="12" customFormat="1" ht="12.75" customHeight="1">
      <c r="A78" s="12" t="str">
        <f t="shared" si="2"/>
        <v>q</v>
      </c>
      <c r="B78" s="12">
        <v>4</v>
      </c>
      <c r="C78" s="12">
        <v>4</v>
      </c>
      <c r="D78" s="12">
        <v>4</v>
      </c>
      <c r="F78" s="19"/>
      <c r="G78" s="20" t="s">
        <v>155</v>
      </c>
      <c r="H78" s="21">
        <v>1889.3</v>
      </c>
      <c r="I78" s="21">
        <v>780.9</v>
      </c>
      <c r="J78" s="21">
        <v>788</v>
      </c>
      <c r="K78" s="21"/>
    </row>
    <row r="79" spans="1:11" s="12" customFormat="1" ht="12.75" customHeight="1">
      <c r="A79" s="12" t="str">
        <f t="shared" si="2"/>
        <v>q</v>
      </c>
      <c r="B79" s="12">
        <v>5</v>
      </c>
      <c r="C79" s="12">
        <v>5</v>
      </c>
      <c r="D79" s="12">
        <v>5</v>
      </c>
      <c r="F79" s="19"/>
      <c r="G79" s="22" t="s">
        <v>156</v>
      </c>
      <c r="H79" s="21">
        <v>1508.2</v>
      </c>
      <c r="I79" s="21">
        <v>576.9</v>
      </c>
      <c r="J79" s="21">
        <v>604</v>
      </c>
      <c r="K79" s="21"/>
    </row>
    <row r="80" spans="1:11" s="12" customFormat="1" ht="12.75" customHeight="1">
      <c r="A80" s="12" t="str">
        <f t="shared" si="2"/>
        <v>q</v>
      </c>
      <c r="B80" s="12">
        <v>6</v>
      </c>
      <c r="C80" s="12">
        <v>6</v>
      </c>
      <c r="D80" s="12">
        <v>6</v>
      </c>
      <c r="F80" s="19"/>
      <c r="G80" s="22" t="s">
        <v>157</v>
      </c>
      <c r="H80" s="21">
        <v>340.9</v>
      </c>
      <c r="I80" s="21">
        <v>204</v>
      </c>
      <c r="J80" s="21">
        <v>184</v>
      </c>
      <c r="K80" s="21"/>
    </row>
    <row r="81" spans="1:11" s="12" customFormat="1" ht="12.75" customHeight="1">
      <c r="A81" s="12" t="str">
        <f t="shared" si="2"/>
        <v>q</v>
      </c>
      <c r="B81" s="12">
        <v>11</v>
      </c>
      <c r="C81" s="12">
        <v>11</v>
      </c>
      <c r="D81" s="12">
        <v>11</v>
      </c>
      <c r="F81" s="19"/>
      <c r="G81" s="22" t="s">
        <v>159</v>
      </c>
      <c r="H81" s="21">
        <v>2.2000000000000002</v>
      </c>
      <c r="I81" s="21">
        <v>0</v>
      </c>
      <c r="J81" s="21">
        <v>0</v>
      </c>
      <c r="K81" s="21"/>
    </row>
    <row r="82" spans="1:11" ht="12.75" customHeight="1">
      <c r="A82" s="12" t="str">
        <f t="shared" si="2"/>
        <v>q</v>
      </c>
      <c r="B82" s="12">
        <v>12</v>
      </c>
      <c r="C82" s="12">
        <v>12</v>
      </c>
      <c r="D82" s="12">
        <v>12</v>
      </c>
      <c r="E82" s="12"/>
      <c r="F82" s="23"/>
      <c r="G82" s="22" t="s">
        <v>160</v>
      </c>
      <c r="H82" s="21">
        <v>38.1</v>
      </c>
      <c r="I82" s="21">
        <v>0</v>
      </c>
      <c r="J82" s="21">
        <v>0</v>
      </c>
      <c r="K82" s="21"/>
    </row>
    <row r="83" spans="1:11" s="12" customFormat="1" ht="12.75" customHeight="1">
      <c r="A83" s="12" t="str">
        <f t="shared" si="2"/>
        <v>q</v>
      </c>
      <c r="B83" s="12">
        <v>13</v>
      </c>
      <c r="C83" s="12">
        <v>13</v>
      </c>
      <c r="D83" s="12">
        <v>13</v>
      </c>
      <c r="F83" s="19"/>
      <c r="G83" s="20" t="s">
        <v>161</v>
      </c>
      <c r="H83" s="21">
        <v>7</v>
      </c>
      <c r="I83" s="21">
        <v>31</v>
      </c>
      <c r="J83" s="21">
        <v>35</v>
      </c>
      <c r="K83" s="21"/>
    </row>
    <row r="84" spans="1:11" s="12" customFormat="1" ht="12.75" customHeight="1">
      <c r="A84" s="12" t="str">
        <f t="shared" si="2"/>
        <v>q</v>
      </c>
      <c r="B84" s="12">
        <v>15</v>
      </c>
      <c r="C84" s="12">
        <v>15</v>
      </c>
      <c r="D84" s="12">
        <v>15</v>
      </c>
      <c r="F84" s="33"/>
      <c r="G84" s="59" t="s">
        <v>162</v>
      </c>
      <c r="H84" s="32">
        <v>0.1</v>
      </c>
      <c r="I84" s="32">
        <v>0</v>
      </c>
      <c r="J84" s="32">
        <v>0</v>
      </c>
      <c r="K84" s="32"/>
    </row>
    <row r="85" spans="1:11" ht="19.5" customHeight="1">
      <c r="A85" s="12" t="str">
        <f t="shared" si="2"/>
        <v>q</v>
      </c>
      <c r="B85" s="12">
        <v>1</v>
      </c>
      <c r="C85" s="12">
        <v>1</v>
      </c>
      <c r="D85" s="12">
        <v>1</v>
      </c>
      <c r="E85" s="12"/>
      <c r="F85" s="62">
        <v>10442</v>
      </c>
      <c r="G85" s="31" t="s">
        <v>178</v>
      </c>
      <c r="H85" s="28">
        <v>94.7</v>
      </c>
      <c r="I85" s="28">
        <v>1277.8</v>
      </c>
      <c r="J85" s="28">
        <v>1273.0999999999999</v>
      </c>
      <c r="K85" s="28"/>
    </row>
    <row r="86" spans="1:11" s="12" customFormat="1" ht="12.75" customHeight="1">
      <c r="A86" s="12" t="str">
        <f t="shared" si="2"/>
        <v>q</v>
      </c>
      <c r="B86" s="12">
        <v>4</v>
      </c>
      <c r="C86" s="12">
        <v>4</v>
      </c>
      <c r="D86" s="12">
        <v>4</v>
      </c>
      <c r="F86" s="19"/>
      <c r="G86" s="20" t="s">
        <v>155</v>
      </c>
      <c r="H86" s="21">
        <v>94.7</v>
      </c>
      <c r="I86" s="21">
        <v>1243.5</v>
      </c>
      <c r="J86" s="21">
        <v>1259.0999999999999</v>
      </c>
      <c r="K86" s="21"/>
    </row>
    <row r="87" spans="1:11" s="12" customFormat="1" ht="12.75" customHeight="1">
      <c r="A87" s="12" t="str">
        <f t="shared" si="2"/>
        <v>q</v>
      </c>
      <c r="B87" s="12">
        <v>5</v>
      </c>
      <c r="C87" s="12">
        <v>5</v>
      </c>
      <c r="D87" s="12">
        <v>5</v>
      </c>
      <c r="F87" s="19"/>
      <c r="G87" s="22" t="s">
        <v>156</v>
      </c>
      <c r="H87" s="21">
        <v>34.299999999999997</v>
      </c>
      <c r="I87" s="21">
        <v>0</v>
      </c>
      <c r="J87" s="21">
        <v>0</v>
      </c>
      <c r="K87" s="21"/>
    </row>
    <row r="88" spans="1:11" s="12" customFormat="1" ht="12.75" customHeight="1">
      <c r="A88" s="12" t="str">
        <f t="shared" si="2"/>
        <v>q</v>
      </c>
      <c r="B88" s="12">
        <v>9</v>
      </c>
      <c r="C88" s="12">
        <v>9</v>
      </c>
      <c r="D88" s="12">
        <v>9</v>
      </c>
      <c r="F88" s="19"/>
      <c r="G88" s="22" t="s">
        <v>164</v>
      </c>
      <c r="H88" s="21">
        <v>0</v>
      </c>
      <c r="I88" s="21">
        <v>1239.4000000000001</v>
      </c>
      <c r="J88" s="21">
        <v>1254.0999999999999</v>
      </c>
      <c r="K88" s="21"/>
    </row>
    <row r="89" spans="1:11" s="12" customFormat="1" ht="12.75" customHeight="1">
      <c r="A89" s="12" t="str">
        <f t="shared" si="2"/>
        <v>q</v>
      </c>
      <c r="B89" s="12">
        <v>11</v>
      </c>
      <c r="C89" s="12">
        <v>11</v>
      </c>
      <c r="D89" s="12">
        <v>11</v>
      </c>
      <c r="F89" s="19"/>
      <c r="G89" s="22" t="s">
        <v>159</v>
      </c>
      <c r="H89" s="21">
        <v>60.4</v>
      </c>
      <c r="I89" s="21">
        <v>2.9</v>
      </c>
      <c r="J89" s="21">
        <v>5</v>
      </c>
      <c r="K89" s="21"/>
    </row>
    <row r="90" spans="1:11" ht="12.75" customHeight="1">
      <c r="A90" s="12" t="str">
        <f t="shared" si="2"/>
        <v>q</v>
      </c>
      <c r="B90" s="12">
        <v>12</v>
      </c>
      <c r="C90" s="12">
        <v>12</v>
      </c>
      <c r="D90" s="12">
        <v>12</v>
      </c>
      <c r="E90" s="12"/>
      <c r="F90" s="23"/>
      <c r="G90" s="22" t="s">
        <v>160</v>
      </c>
      <c r="H90" s="21">
        <v>0</v>
      </c>
      <c r="I90" s="21">
        <v>1.2</v>
      </c>
      <c r="J90" s="21">
        <v>0</v>
      </c>
      <c r="K90" s="21"/>
    </row>
    <row r="91" spans="1:11" s="12" customFormat="1" ht="12.75" customHeight="1">
      <c r="A91" s="12" t="str">
        <f t="shared" si="2"/>
        <v>q</v>
      </c>
      <c r="B91" s="12">
        <v>13</v>
      </c>
      <c r="C91" s="12">
        <v>13</v>
      </c>
      <c r="D91" s="12">
        <v>13</v>
      </c>
      <c r="F91" s="19"/>
      <c r="G91" s="20" t="s">
        <v>161</v>
      </c>
      <c r="H91" s="21">
        <v>0</v>
      </c>
      <c r="I91" s="21">
        <v>34.299999999999997</v>
      </c>
      <c r="J91" s="21">
        <v>14</v>
      </c>
      <c r="K91" s="21"/>
    </row>
    <row r="92" spans="1:11" ht="19.5" customHeight="1">
      <c r="A92" s="12" t="str">
        <f t="shared" si="2"/>
        <v>q</v>
      </c>
      <c r="B92" s="12">
        <v>1</v>
      </c>
      <c r="C92" s="12">
        <v>1</v>
      </c>
      <c r="D92" s="12">
        <v>1</v>
      </c>
      <c r="E92" s="12"/>
      <c r="F92" s="62">
        <v>104421</v>
      </c>
      <c r="G92" s="27" t="s">
        <v>0</v>
      </c>
      <c r="H92" s="28">
        <v>22.8</v>
      </c>
      <c r="I92" s="28">
        <v>0</v>
      </c>
      <c r="J92" s="28">
        <v>0</v>
      </c>
      <c r="K92" s="28"/>
    </row>
    <row r="93" spans="1:11" s="12" customFormat="1" ht="12.75" customHeight="1">
      <c r="A93" s="12" t="str">
        <f t="shared" si="2"/>
        <v>q</v>
      </c>
      <c r="B93" s="12">
        <v>4</v>
      </c>
      <c r="C93" s="12">
        <v>4</v>
      </c>
      <c r="D93" s="12">
        <v>4</v>
      </c>
      <c r="F93" s="19"/>
      <c r="G93" s="20" t="s">
        <v>155</v>
      </c>
      <c r="H93" s="21">
        <v>22.8</v>
      </c>
      <c r="I93" s="21">
        <v>0</v>
      </c>
      <c r="J93" s="21">
        <v>0</v>
      </c>
      <c r="K93" s="21"/>
    </row>
    <row r="94" spans="1:11" s="12" customFormat="1" ht="12.75" customHeight="1">
      <c r="A94" s="12" t="str">
        <f t="shared" si="2"/>
        <v>q</v>
      </c>
      <c r="B94" s="12">
        <v>5</v>
      </c>
      <c r="C94" s="12">
        <v>5</v>
      </c>
      <c r="D94" s="12">
        <v>5</v>
      </c>
      <c r="F94" s="19"/>
      <c r="G94" s="22" t="s">
        <v>156</v>
      </c>
      <c r="H94" s="21">
        <v>6.9</v>
      </c>
      <c r="I94" s="21">
        <v>0</v>
      </c>
      <c r="J94" s="21">
        <v>0</v>
      </c>
      <c r="K94" s="21"/>
    </row>
    <row r="95" spans="1:11" s="12" customFormat="1" ht="12.75" customHeight="1">
      <c r="A95" s="12" t="str">
        <f t="shared" si="2"/>
        <v>q</v>
      </c>
      <c r="B95" s="12">
        <v>11</v>
      </c>
      <c r="C95" s="12">
        <v>11</v>
      </c>
      <c r="D95" s="12">
        <v>11</v>
      </c>
      <c r="F95" s="19"/>
      <c r="G95" s="22" t="s">
        <v>159</v>
      </c>
      <c r="H95" s="21">
        <v>15.9</v>
      </c>
      <c r="I95" s="21">
        <v>0</v>
      </c>
      <c r="J95" s="21">
        <v>0</v>
      </c>
      <c r="K95" s="21"/>
    </row>
    <row r="96" spans="1:11" ht="19.5" customHeight="1">
      <c r="A96" s="12" t="str">
        <f t="shared" si="2"/>
        <v>q</v>
      </c>
      <c r="B96" s="12">
        <v>1</v>
      </c>
      <c r="C96" s="12">
        <v>1</v>
      </c>
      <c r="D96" s="12">
        <v>1</v>
      </c>
      <c r="E96" s="12"/>
      <c r="F96" s="62">
        <v>104422</v>
      </c>
      <c r="G96" s="27" t="s">
        <v>1</v>
      </c>
      <c r="H96" s="28">
        <v>17.7</v>
      </c>
      <c r="I96" s="28">
        <v>0</v>
      </c>
      <c r="J96" s="28">
        <v>0</v>
      </c>
      <c r="K96" s="28"/>
    </row>
    <row r="97" spans="1:11" s="12" customFormat="1" ht="12.75" customHeight="1">
      <c r="A97" s="12" t="str">
        <f t="shared" si="2"/>
        <v>q</v>
      </c>
      <c r="B97" s="12">
        <v>4</v>
      </c>
      <c r="C97" s="12">
        <v>4</v>
      </c>
      <c r="D97" s="12">
        <v>4</v>
      </c>
      <c r="F97" s="19"/>
      <c r="G97" s="20" t="s">
        <v>155</v>
      </c>
      <c r="H97" s="21">
        <v>17.7</v>
      </c>
      <c r="I97" s="21">
        <v>0</v>
      </c>
      <c r="J97" s="21">
        <v>0</v>
      </c>
      <c r="K97" s="21"/>
    </row>
    <row r="98" spans="1:11" s="12" customFormat="1" ht="12.75" customHeight="1">
      <c r="A98" s="12" t="str">
        <f t="shared" si="2"/>
        <v>q</v>
      </c>
      <c r="B98" s="12">
        <v>5</v>
      </c>
      <c r="C98" s="12">
        <v>5</v>
      </c>
      <c r="D98" s="12">
        <v>5</v>
      </c>
      <c r="F98" s="19"/>
      <c r="G98" s="22" t="s">
        <v>156</v>
      </c>
      <c r="H98" s="21">
        <v>6.5</v>
      </c>
      <c r="I98" s="21">
        <v>0</v>
      </c>
      <c r="J98" s="30">
        <v>0</v>
      </c>
      <c r="K98" s="30"/>
    </row>
    <row r="99" spans="1:11" s="12" customFormat="1" ht="12.75" customHeight="1">
      <c r="A99" s="12" t="str">
        <f t="shared" si="2"/>
        <v>q</v>
      </c>
      <c r="B99" s="12">
        <v>11</v>
      </c>
      <c r="C99" s="12">
        <v>11</v>
      </c>
      <c r="D99" s="12">
        <v>11</v>
      </c>
      <c r="F99" s="19"/>
      <c r="G99" s="22" t="s">
        <v>159</v>
      </c>
      <c r="H99" s="21">
        <v>11.2</v>
      </c>
      <c r="I99" s="21">
        <v>0</v>
      </c>
      <c r="J99" s="21">
        <v>0</v>
      </c>
      <c r="K99" s="21"/>
    </row>
    <row r="100" spans="1:11" s="12" customFormat="1" ht="19.5" customHeight="1">
      <c r="A100" s="12" t="str">
        <f t="shared" ref="A100:A123" si="3">IF((H100+I100+J100)&gt;0,"q","c")</f>
        <v>q</v>
      </c>
      <c r="B100" s="12">
        <v>1</v>
      </c>
      <c r="C100" s="12">
        <v>1</v>
      </c>
      <c r="D100" s="12">
        <v>1</v>
      </c>
      <c r="F100" s="62">
        <v>104423</v>
      </c>
      <c r="G100" s="27" t="s">
        <v>2</v>
      </c>
      <c r="H100" s="28">
        <v>14.1</v>
      </c>
      <c r="I100" s="28">
        <v>0</v>
      </c>
      <c r="J100" s="28">
        <v>0</v>
      </c>
      <c r="K100" s="28"/>
    </row>
    <row r="101" spans="1:11" s="12" customFormat="1" ht="12.75" customHeight="1">
      <c r="A101" s="12" t="str">
        <f t="shared" si="3"/>
        <v>q</v>
      </c>
      <c r="B101" s="12">
        <v>4</v>
      </c>
      <c r="C101" s="12">
        <v>4</v>
      </c>
      <c r="D101" s="12">
        <v>4</v>
      </c>
      <c r="F101" s="19"/>
      <c r="G101" s="20" t="s">
        <v>155</v>
      </c>
      <c r="H101" s="21">
        <v>14.1</v>
      </c>
      <c r="I101" s="21">
        <v>0</v>
      </c>
      <c r="J101" s="21">
        <v>0</v>
      </c>
      <c r="K101" s="21"/>
    </row>
    <row r="102" spans="1:11" s="12" customFormat="1" ht="12.75" customHeight="1">
      <c r="A102" s="12" t="str">
        <f t="shared" si="3"/>
        <v>q</v>
      </c>
      <c r="B102" s="12">
        <v>5</v>
      </c>
      <c r="C102" s="12">
        <v>5</v>
      </c>
      <c r="D102" s="12">
        <v>5</v>
      </c>
      <c r="F102" s="19"/>
      <c r="G102" s="22" t="s">
        <v>156</v>
      </c>
      <c r="H102" s="21">
        <v>6.5</v>
      </c>
      <c r="I102" s="21">
        <v>0</v>
      </c>
      <c r="J102" s="30">
        <v>0</v>
      </c>
      <c r="K102" s="30"/>
    </row>
    <row r="103" spans="1:11" s="12" customFormat="1" ht="12.75" customHeight="1">
      <c r="A103" s="12" t="str">
        <f t="shared" si="3"/>
        <v>q</v>
      </c>
      <c r="B103" s="12">
        <v>11</v>
      </c>
      <c r="C103" s="12">
        <v>11</v>
      </c>
      <c r="D103" s="12">
        <v>11</v>
      </c>
      <c r="F103" s="19"/>
      <c r="G103" s="22" t="s">
        <v>159</v>
      </c>
      <c r="H103" s="21">
        <v>7.7</v>
      </c>
      <c r="I103" s="21">
        <v>0</v>
      </c>
      <c r="J103" s="21">
        <v>0</v>
      </c>
      <c r="K103" s="21"/>
    </row>
    <row r="104" spans="1:11" ht="19.5" customHeight="1">
      <c r="A104" s="12" t="str">
        <f t="shared" si="3"/>
        <v>q</v>
      </c>
      <c r="B104" s="12">
        <v>1</v>
      </c>
      <c r="C104" s="12">
        <v>1</v>
      </c>
      <c r="D104" s="12">
        <v>1</v>
      </c>
      <c r="E104" s="12"/>
      <c r="F104" s="62">
        <v>104424</v>
      </c>
      <c r="G104" s="27" t="s">
        <v>3</v>
      </c>
      <c r="H104" s="28">
        <v>15.4</v>
      </c>
      <c r="I104" s="28">
        <v>0</v>
      </c>
      <c r="J104" s="28">
        <v>0</v>
      </c>
      <c r="K104" s="28"/>
    </row>
    <row r="105" spans="1:11" s="12" customFormat="1" ht="12.75" customHeight="1">
      <c r="A105" s="12" t="str">
        <f t="shared" si="3"/>
        <v>q</v>
      </c>
      <c r="B105" s="12">
        <v>4</v>
      </c>
      <c r="C105" s="12">
        <v>4</v>
      </c>
      <c r="D105" s="12">
        <v>4</v>
      </c>
      <c r="F105" s="19"/>
      <c r="G105" s="20" t="s">
        <v>155</v>
      </c>
      <c r="H105" s="21">
        <v>15.4</v>
      </c>
      <c r="I105" s="21">
        <v>0</v>
      </c>
      <c r="J105" s="21">
        <v>0</v>
      </c>
      <c r="K105" s="21"/>
    </row>
    <row r="106" spans="1:11" s="12" customFormat="1" ht="12.75" customHeight="1">
      <c r="A106" s="12" t="str">
        <f t="shared" si="3"/>
        <v>q</v>
      </c>
      <c r="B106" s="12">
        <v>5</v>
      </c>
      <c r="C106" s="12">
        <v>5</v>
      </c>
      <c r="D106" s="12">
        <v>5</v>
      </c>
      <c r="F106" s="19"/>
      <c r="G106" s="22" t="s">
        <v>156</v>
      </c>
      <c r="H106" s="21">
        <v>7.1</v>
      </c>
      <c r="I106" s="21">
        <v>0</v>
      </c>
      <c r="J106" s="21">
        <v>0</v>
      </c>
      <c r="K106" s="21"/>
    </row>
    <row r="107" spans="1:11" s="12" customFormat="1" ht="12.75" customHeight="1">
      <c r="A107" s="12" t="str">
        <f t="shared" si="3"/>
        <v>q</v>
      </c>
      <c r="B107" s="12">
        <v>11</v>
      </c>
      <c r="C107" s="12">
        <v>11</v>
      </c>
      <c r="D107" s="12">
        <v>11</v>
      </c>
      <c r="F107" s="19"/>
      <c r="G107" s="22" t="s">
        <v>159</v>
      </c>
      <c r="H107" s="21">
        <v>8.3000000000000007</v>
      </c>
      <c r="I107" s="21">
        <v>0</v>
      </c>
      <c r="J107" s="21">
        <v>0</v>
      </c>
      <c r="K107" s="21"/>
    </row>
    <row r="108" spans="1:11" ht="19.5" customHeight="1">
      <c r="A108" s="12" t="str">
        <f t="shared" si="3"/>
        <v>q</v>
      </c>
      <c r="B108" s="12">
        <v>1</v>
      </c>
      <c r="C108" s="12">
        <v>1</v>
      </c>
      <c r="D108" s="12">
        <v>1</v>
      </c>
      <c r="E108" s="12"/>
      <c r="F108" s="62">
        <v>104425</v>
      </c>
      <c r="G108" s="27" t="s">
        <v>4</v>
      </c>
      <c r="H108" s="28">
        <v>24.6</v>
      </c>
      <c r="I108" s="28">
        <v>0</v>
      </c>
      <c r="J108" s="28">
        <v>0</v>
      </c>
      <c r="K108" s="28"/>
    </row>
    <row r="109" spans="1:11" s="12" customFormat="1" ht="12.75" customHeight="1">
      <c r="A109" s="12" t="str">
        <f t="shared" si="3"/>
        <v>q</v>
      </c>
      <c r="B109" s="12">
        <v>4</v>
      </c>
      <c r="C109" s="12">
        <v>4</v>
      </c>
      <c r="D109" s="12">
        <v>4</v>
      </c>
      <c r="F109" s="19"/>
      <c r="G109" s="20" t="s">
        <v>155</v>
      </c>
      <c r="H109" s="21">
        <v>24.6</v>
      </c>
      <c r="I109" s="21">
        <v>0</v>
      </c>
      <c r="J109" s="21">
        <v>0</v>
      </c>
      <c r="K109" s="21"/>
    </row>
    <row r="110" spans="1:11" s="12" customFormat="1" ht="12.75" customHeight="1">
      <c r="A110" s="12" t="str">
        <f t="shared" si="3"/>
        <v>q</v>
      </c>
      <c r="B110" s="12">
        <v>5</v>
      </c>
      <c r="C110" s="12">
        <v>5</v>
      </c>
      <c r="D110" s="12">
        <v>5</v>
      </c>
      <c r="F110" s="19"/>
      <c r="G110" s="22" t="s">
        <v>156</v>
      </c>
      <c r="H110" s="21">
        <v>7.3</v>
      </c>
      <c r="I110" s="21">
        <v>0</v>
      </c>
      <c r="J110" s="30">
        <v>0</v>
      </c>
      <c r="K110" s="30"/>
    </row>
    <row r="111" spans="1:11" s="12" customFormat="1" ht="12.75" customHeight="1">
      <c r="A111" s="12" t="str">
        <f t="shared" si="3"/>
        <v>q</v>
      </c>
      <c r="B111" s="12">
        <v>11</v>
      </c>
      <c r="C111" s="12">
        <v>11</v>
      </c>
      <c r="D111" s="12">
        <v>11</v>
      </c>
      <c r="F111" s="19"/>
      <c r="G111" s="22" t="s">
        <v>159</v>
      </c>
      <c r="H111" s="21">
        <v>17.2</v>
      </c>
      <c r="I111" s="21">
        <v>0</v>
      </c>
      <c r="J111" s="21">
        <v>0</v>
      </c>
      <c r="K111" s="21"/>
    </row>
    <row r="112" spans="1:11" ht="19.5" customHeight="1">
      <c r="A112" s="12" t="str">
        <f t="shared" ref="A112:A117" si="4">IF((H112+I112+J112)&gt;0,"q","c")</f>
        <v>q</v>
      </c>
      <c r="B112" s="12">
        <v>1</v>
      </c>
      <c r="C112" s="12">
        <v>1</v>
      </c>
      <c r="D112" s="12">
        <v>1</v>
      </c>
      <c r="E112" s="12"/>
      <c r="F112" s="62">
        <v>104426</v>
      </c>
      <c r="G112" s="27" t="s">
        <v>134</v>
      </c>
      <c r="H112" s="28">
        <v>0</v>
      </c>
      <c r="I112" s="28">
        <v>1277.8</v>
      </c>
      <c r="J112" s="28">
        <v>1273.0999999999999</v>
      </c>
      <c r="K112" s="28"/>
    </row>
    <row r="113" spans="1:13" s="12" customFormat="1" ht="12.75" customHeight="1">
      <c r="A113" s="12" t="str">
        <f t="shared" si="4"/>
        <v>q</v>
      </c>
      <c r="B113" s="12">
        <v>4</v>
      </c>
      <c r="C113" s="12">
        <v>4</v>
      </c>
      <c r="D113" s="12">
        <v>4</v>
      </c>
      <c r="F113" s="19"/>
      <c r="G113" s="20" t="s">
        <v>155</v>
      </c>
      <c r="H113" s="21">
        <v>0</v>
      </c>
      <c r="I113" s="21">
        <v>1243.5</v>
      </c>
      <c r="J113" s="21">
        <v>1259.0999999999999</v>
      </c>
      <c r="K113" s="21"/>
    </row>
    <row r="114" spans="1:13" s="12" customFormat="1" ht="12.75" customHeight="1">
      <c r="A114" s="12" t="str">
        <f t="shared" si="4"/>
        <v>q</v>
      </c>
      <c r="B114" s="12">
        <v>9</v>
      </c>
      <c r="C114" s="12">
        <v>9</v>
      </c>
      <c r="D114" s="12">
        <v>9</v>
      </c>
      <c r="F114" s="19"/>
      <c r="G114" s="22" t="s">
        <v>164</v>
      </c>
      <c r="H114" s="21">
        <v>0</v>
      </c>
      <c r="I114" s="21">
        <v>1239.4000000000001</v>
      </c>
      <c r="J114" s="21">
        <v>1254.0999999999999</v>
      </c>
      <c r="K114" s="21"/>
    </row>
    <row r="115" spans="1:13" s="12" customFormat="1" ht="12.75" customHeight="1">
      <c r="A115" s="12" t="str">
        <f t="shared" si="4"/>
        <v>q</v>
      </c>
      <c r="B115" s="12">
        <v>11</v>
      </c>
      <c r="C115" s="12">
        <v>11</v>
      </c>
      <c r="D115" s="12">
        <v>11</v>
      </c>
      <c r="F115" s="19"/>
      <c r="G115" s="22" t="s">
        <v>159</v>
      </c>
      <c r="H115" s="21">
        <v>0</v>
      </c>
      <c r="I115" s="21">
        <v>2.9</v>
      </c>
      <c r="J115" s="21">
        <v>5</v>
      </c>
      <c r="K115" s="21"/>
    </row>
    <row r="116" spans="1:13" ht="12.75" customHeight="1">
      <c r="A116" s="12" t="str">
        <f t="shared" si="4"/>
        <v>q</v>
      </c>
      <c r="B116" s="12">
        <v>12</v>
      </c>
      <c r="C116" s="12">
        <v>12</v>
      </c>
      <c r="D116" s="12">
        <v>12</v>
      </c>
      <c r="E116" s="12"/>
      <c r="F116" s="23"/>
      <c r="G116" s="22" t="s">
        <v>160</v>
      </c>
      <c r="H116" s="21">
        <v>0</v>
      </c>
      <c r="I116" s="21">
        <v>1.2</v>
      </c>
      <c r="J116" s="21">
        <v>0</v>
      </c>
      <c r="K116" s="21"/>
    </row>
    <row r="117" spans="1:13" s="12" customFormat="1" ht="12.75" customHeight="1">
      <c r="A117" s="12" t="str">
        <f t="shared" si="4"/>
        <v>q</v>
      </c>
      <c r="B117" s="12">
        <v>13</v>
      </c>
      <c r="C117" s="12">
        <v>13</v>
      </c>
      <c r="D117" s="12">
        <v>13</v>
      </c>
      <c r="F117" s="19"/>
      <c r="G117" s="20" t="s">
        <v>161</v>
      </c>
      <c r="H117" s="21">
        <v>0</v>
      </c>
      <c r="I117" s="21">
        <v>34.299999999999997</v>
      </c>
      <c r="J117" s="21">
        <v>14</v>
      </c>
      <c r="K117" s="21"/>
    </row>
    <row r="118" spans="1:13" ht="30">
      <c r="A118" s="12" t="str">
        <f t="shared" si="3"/>
        <v>q</v>
      </c>
      <c r="B118" s="12">
        <v>1</v>
      </c>
      <c r="C118" s="12" t="s">
        <v>139</v>
      </c>
      <c r="D118" s="12" t="s">
        <v>139</v>
      </c>
      <c r="E118" s="12"/>
      <c r="F118" s="62">
        <v>10443</v>
      </c>
      <c r="G118" s="31" t="s">
        <v>5</v>
      </c>
      <c r="H118" s="28">
        <v>24.2</v>
      </c>
      <c r="I118" s="28">
        <v>142.30000000000001</v>
      </c>
      <c r="J118" s="28">
        <v>25</v>
      </c>
      <c r="K118" s="28"/>
    </row>
    <row r="119" spans="1:13" s="12" customFormat="1" ht="12.75" customHeight="1">
      <c r="A119" s="12" t="str">
        <f t="shared" si="3"/>
        <v>q</v>
      </c>
      <c r="B119" s="12">
        <v>4</v>
      </c>
      <c r="C119" s="12">
        <v>4</v>
      </c>
      <c r="D119" s="12">
        <v>4</v>
      </c>
      <c r="F119" s="19"/>
      <c r="G119" s="20" t="s">
        <v>155</v>
      </c>
      <c r="H119" s="21">
        <v>24.2</v>
      </c>
      <c r="I119" s="21">
        <v>142.30000000000001</v>
      </c>
      <c r="J119" s="21">
        <v>25</v>
      </c>
      <c r="K119" s="21"/>
    </row>
    <row r="120" spans="1:13" s="12" customFormat="1" ht="12.75" customHeight="1">
      <c r="A120" s="12" t="str">
        <f t="shared" si="3"/>
        <v>q</v>
      </c>
      <c r="B120" s="12">
        <v>6</v>
      </c>
      <c r="C120" s="12">
        <v>6</v>
      </c>
      <c r="D120" s="12">
        <v>6</v>
      </c>
      <c r="F120" s="19"/>
      <c r="G120" s="22" t="s">
        <v>157</v>
      </c>
      <c r="H120" s="21">
        <v>24.2</v>
      </c>
      <c r="I120" s="21">
        <v>22.3</v>
      </c>
      <c r="J120" s="21">
        <v>25</v>
      </c>
      <c r="K120" s="21"/>
    </row>
    <row r="121" spans="1:13" ht="12.75" customHeight="1">
      <c r="A121" s="12" t="str">
        <f t="shared" si="3"/>
        <v>q</v>
      </c>
      <c r="B121" s="12">
        <v>12</v>
      </c>
      <c r="C121" s="12">
        <v>12</v>
      </c>
      <c r="D121" s="12">
        <v>12</v>
      </c>
      <c r="E121" s="12"/>
      <c r="F121" s="23"/>
      <c r="G121" s="22" t="s">
        <v>160</v>
      </c>
      <c r="H121" s="21">
        <v>0</v>
      </c>
      <c r="I121" s="21">
        <v>120</v>
      </c>
      <c r="J121" s="21">
        <v>0</v>
      </c>
      <c r="K121" s="21"/>
    </row>
    <row r="122" spans="1:13" ht="30">
      <c r="A122" s="12" t="str">
        <f t="shared" si="3"/>
        <v>q</v>
      </c>
      <c r="B122" s="12">
        <v>1</v>
      </c>
      <c r="C122" s="12" t="s">
        <v>139</v>
      </c>
      <c r="D122" s="34" t="s">
        <v>125</v>
      </c>
      <c r="E122" s="34"/>
      <c r="F122" s="65">
        <v>104431</v>
      </c>
      <c r="G122" s="27" t="s">
        <v>181</v>
      </c>
      <c r="H122" s="28">
        <v>0</v>
      </c>
      <c r="I122" s="28">
        <v>120</v>
      </c>
      <c r="J122" s="28">
        <v>0</v>
      </c>
      <c r="K122" s="28"/>
    </row>
    <row r="123" spans="1:13" s="12" customFormat="1" ht="12.75" customHeight="1">
      <c r="A123" s="12" t="str">
        <f t="shared" si="3"/>
        <v>q</v>
      </c>
      <c r="B123" s="12">
        <v>4</v>
      </c>
      <c r="C123" s="12">
        <v>4</v>
      </c>
      <c r="D123" s="12">
        <v>4</v>
      </c>
      <c r="F123" s="19"/>
      <c r="G123" s="20" t="s">
        <v>155</v>
      </c>
      <c r="H123" s="21">
        <v>0</v>
      </c>
      <c r="I123" s="21">
        <v>120</v>
      </c>
      <c r="J123" s="21">
        <v>0</v>
      </c>
      <c r="K123" s="21"/>
    </row>
    <row r="124" spans="1:13" ht="12.75" customHeight="1">
      <c r="A124" s="12" t="str">
        <f>IF((H124+I124+J124)&gt;0,"q","c")</f>
        <v>q</v>
      </c>
      <c r="B124" s="12">
        <v>12</v>
      </c>
      <c r="C124" s="12">
        <v>12</v>
      </c>
      <c r="D124" s="12">
        <v>12</v>
      </c>
      <c r="E124" s="12"/>
      <c r="F124" s="23"/>
      <c r="G124" s="22" t="s">
        <v>160</v>
      </c>
      <c r="H124" s="21">
        <v>0</v>
      </c>
      <c r="I124" s="21">
        <v>120</v>
      </c>
      <c r="J124" s="21">
        <v>0</v>
      </c>
      <c r="K124" s="21"/>
    </row>
    <row r="125" spans="1:13" ht="45">
      <c r="A125" s="12" t="str">
        <f t="shared" ref="A125:A132" si="5">IF((H125+I125+J125)&gt;0,"q","c")</f>
        <v>q</v>
      </c>
      <c r="B125" s="12">
        <v>1</v>
      </c>
      <c r="C125" s="12" t="s">
        <v>139</v>
      </c>
      <c r="D125" s="34" t="s">
        <v>125</v>
      </c>
      <c r="E125" s="34"/>
      <c r="F125" s="65">
        <v>104438</v>
      </c>
      <c r="G125" s="36" t="s">
        <v>6</v>
      </c>
      <c r="H125" s="28">
        <v>14.6</v>
      </c>
      <c r="I125" s="28">
        <v>12.6</v>
      </c>
      <c r="J125" s="28">
        <v>15</v>
      </c>
      <c r="K125" s="28"/>
      <c r="M125" s="36"/>
    </row>
    <row r="126" spans="1:13" s="12" customFormat="1" ht="12.75" customHeight="1">
      <c r="A126" s="12" t="str">
        <f t="shared" si="5"/>
        <v>q</v>
      </c>
      <c r="B126" s="12">
        <v>4</v>
      </c>
      <c r="C126" s="12">
        <v>4</v>
      </c>
      <c r="D126" s="12">
        <v>4</v>
      </c>
      <c r="F126" s="19"/>
      <c r="G126" s="20" t="s">
        <v>155</v>
      </c>
      <c r="H126" s="21">
        <v>14.6</v>
      </c>
      <c r="I126" s="21">
        <v>12.6</v>
      </c>
      <c r="J126" s="21">
        <v>15</v>
      </c>
      <c r="K126" s="21"/>
    </row>
    <row r="127" spans="1:13" s="12" customFormat="1" ht="12.75" customHeight="1">
      <c r="A127" s="12" t="str">
        <f t="shared" si="5"/>
        <v>q</v>
      </c>
      <c r="B127" s="12">
        <v>6</v>
      </c>
      <c r="C127" s="12">
        <v>6</v>
      </c>
      <c r="D127" s="12">
        <v>6</v>
      </c>
      <c r="F127" s="33"/>
      <c r="G127" s="60" t="s">
        <v>157</v>
      </c>
      <c r="H127" s="32">
        <v>14.6</v>
      </c>
      <c r="I127" s="32">
        <v>12.6</v>
      </c>
      <c r="J127" s="32">
        <v>15</v>
      </c>
      <c r="K127" s="32"/>
    </row>
    <row r="128" spans="1:13" ht="30">
      <c r="A128" s="12" t="str">
        <f t="shared" si="5"/>
        <v>q</v>
      </c>
      <c r="B128" s="12">
        <v>1</v>
      </c>
      <c r="C128" s="12" t="s">
        <v>139</v>
      </c>
      <c r="D128" s="34" t="s">
        <v>125</v>
      </c>
      <c r="E128" s="34"/>
      <c r="F128" s="65">
        <v>104439</v>
      </c>
      <c r="G128" s="36" t="s">
        <v>7</v>
      </c>
      <c r="H128" s="28">
        <v>9.6</v>
      </c>
      <c r="I128" s="28">
        <v>9.6999999999999993</v>
      </c>
      <c r="J128" s="28">
        <v>10</v>
      </c>
      <c r="K128" s="28"/>
    </row>
    <row r="129" spans="1:11" s="12" customFormat="1" ht="12.75" customHeight="1">
      <c r="A129" s="12" t="str">
        <f t="shared" si="5"/>
        <v>q</v>
      </c>
      <c r="B129" s="12">
        <v>4</v>
      </c>
      <c r="C129" s="12">
        <v>4</v>
      </c>
      <c r="D129" s="12">
        <v>4</v>
      </c>
      <c r="F129" s="19"/>
      <c r="G129" s="20" t="s">
        <v>155</v>
      </c>
      <c r="H129" s="21">
        <v>9.6</v>
      </c>
      <c r="I129" s="21">
        <v>9.6999999999999993</v>
      </c>
      <c r="J129" s="21">
        <v>10</v>
      </c>
      <c r="K129" s="21"/>
    </row>
    <row r="130" spans="1:11" s="12" customFormat="1" ht="12.75" customHeight="1">
      <c r="A130" s="12" t="str">
        <f t="shared" si="5"/>
        <v>q</v>
      </c>
      <c r="B130" s="12">
        <v>6</v>
      </c>
      <c r="C130" s="12">
        <v>6</v>
      </c>
      <c r="D130" s="12">
        <v>6</v>
      </c>
      <c r="F130" s="33"/>
      <c r="G130" s="22" t="s">
        <v>157</v>
      </c>
      <c r="H130" s="32">
        <v>9.6</v>
      </c>
      <c r="I130" s="32">
        <v>9.6999999999999993</v>
      </c>
      <c r="J130" s="32">
        <v>10</v>
      </c>
      <c r="K130" s="32"/>
    </row>
    <row r="131" spans="1:11" ht="18" customHeight="1">
      <c r="A131" s="12" t="str">
        <f t="shared" si="5"/>
        <v>q</v>
      </c>
      <c r="B131" s="12">
        <v>1</v>
      </c>
      <c r="C131" s="12" t="s">
        <v>139</v>
      </c>
      <c r="D131" s="34" t="s">
        <v>125</v>
      </c>
      <c r="E131" s="34"/>
      <c r="F131" s="35" t="s">
        <v>140</v>
      </c>
      <c r="G131" s="27" t="s">
        <v>197</v>
      </c>
      <c r="H131" s="28">
        <v>426.6</v>
      </c>
      <c r="I131" s="28">
        <v>426.6</v>
      </c>
      <c r="J131" s="28">
        <v>1300</v>
      </c>
      <c r="K131" s="28"/>
    </row>
    <row r="132" spans="1:11" s="12" customFormat="1" ht="12.75" customHeight="1">
      <c r="A132" s="12" t="str">
        <f t="shared" si="5"/>
        <v>q</v>
      </c>
      <c r="B132" s="12">
        <v>4</v>
      </c>
      <c r="C132" s="12">
        <v>4</v>
      </c>
      <c r="D132" s="12">
        <v>4</v>
      </c>
      <c r="F132" s="19"/>
      <c r="G132" s="20" t="s">
        <v>155</v>
      </c>
      <c r="H132" s="21">
        <v>426.6</v>
      </c>
      <c r="I132" s="21">
        <v>426.6</v>
      </c>
      <c r="J132" s="21">
        <v>1300</v>
      </c>
      <c r="K132" s="21"/>
    </row>
    <row r="133" spans="1:11" ht="12.75" customHeight="1">
      <c r="A133" s="12" t="str">
        <f t="shared" ref="A133:A170" si="6">IF((H133+I133+J133)&gt;0,"q","c")</f>
        <v>q</v>
      </c>
      <c r="B133" s="12">
        <v>12</v>
      </c>
      <c r="C133" s="12">
        <v>12</v>
      </c>
      <c r="D133" s="12">
        <v>12</v>
      </c>
      <c r="E133" s="12"/>
      <c r="F133" s="37"/>
      <c r="G133" s="60" t="s">
        <v>160</v>
      </c>
      <c r="H133" s="32">
        <v>426.6</v>
      </c>
      <c r="I133" s="32">
        <v>426.6</v>
      </c>
      <c r="J133" s="32">
        <v>1300</v>
      </c>
      <c r="K133" s="32"/>
    </row>
    <row r="134" spans="1:11" ht="19.5" customHeight="1">
      <c r="A134" s="12" t="str">
        <f>IF((H134+I134+J134)&gt;0,"q","c")</f>
        <v>q</v>
      </c>
      <c r="B134" s="12">
        <v>1</v>
      </c>
      <c r="C134" s="12" t="s">
        <v>139</v>
      </c>
      <c r="D134" s="34" t="s">
        <v>125</v>
      </c>
      <c r="E134" s="34"/>
      <c r="F134" s="35" t="s">
        <v>144</v>
      </c>
      <c r="G134" s="36" t="s">
        <v>8</v>
      </c>
      <c r="H134" s="28">
        <v>703.8</v>
      </c>
      <c r="I134" s="28">
        <v>0</v>
      </c>
      <c r="J134" s="28">
        <v>0</v>
      </c>
      <c r="K134" s="28"/>
    </row>
    <row r="135" spans="1:11" s="12" customFormat="1" ht="12.75" customHeight="1">
      <c r="A135" s="12" t="str">
        <f>IF((H135+I135+J135)&gt;0,"q","c")</f>
        <v>q</v>
      </c>
      <c r="B135" s="12">
        <v>4</v>
      </c>
      <c r="C135" s="12">
        <v>4</v>
      </c>
      <c r="D135" s="12">
        <v>4</v>
      </c>
      <c r="F135" s="19"/>
      <c r="G135" s="20" t="s">
        <v>155</v>
      </c>
      <c r="H135" s="21">
        <v>703.8</v>
      </c>
      <c r="I135" s="21">
        <v>0</v>
      </c>
      <c r="J135" s="21">
        <v>0</v>
      </c>
      <c r="K135" s="21"/>
    </row>
    <row r="136" spans="1:11" s="12" customFormat="1" ht="12.75" customHeight="1">
      <c r="A136" s="12" t="str">
        <f>IF((H136+I136+J136)&gt;0,"q","c")</f>
        <v>q</v>
      </c>
      <c r="B136" s="12">
        <v>6</v>
      </c>
      <c r="C136" s="12">
        <v>6</v>
      </c>
      <c r="D136" s="12">
        <v>6</v>
      </c>
      <c r="F136" s="19"/>
      <c r="G136" s="22" t="s">
        <v>157</v>
      </c>
      <c r="H136" s="21">
        <v>703.8</v>
      </c>
      <c r="I136" s="21">
        <v>0</v>
      </c>
      <c r="J136" s="21">
        <v>0</v>
      </c>
      <c r="K136" s="21"/>
    </row>
    <row r="137" spans="1:11" ht="33.75" customHeight="1">
      <c r="A137" s="12" t="str">
        <f t="shared" si="6"/>
        <v>q</v>
      </c>
      <c r="B137" s="12">
        <v>1</v>
      </c>
      <c r="C137" s="12">
        <v>1</v>
      </c>
      <c r="D137" s="12">
        <v>1</v>
      </c>
      <c r="E137" s="12"/>
      <c r="F137" s="62">
        <v>1045</v>
      </c>
      <c r="G137" s="31" t="s">
        <v>9</v>
      </c>
      <c r="H137" s="28">
        <v>2834</v>
      </c>
      <c r="I137" s="28">
        <v>2960.4</v>
      </c>
      <c r="J137" s="28">
        <v>3360.6</v>
      </c>
      <c r="K137" s="28"/>
    </row>
    <row r="138" spans="1:11" s="12" customFormat="1" ht="12.75" customHeight="1">
      <c r="A138" s="12" t="str">
        <f t="shared" si="6"/>
        <v>q</v>
      </c>
      <c r="B138" s="12">
        <v>3</v>
      </c>
      <c r="C138" s="12">
        <v>3</v>
      </c>
      <c r="D138" s="12">
        <v>3</v>
      </c>
      <c r="F138" s="16"/>
      <c r="G138" s="17" t="s">
        <v>154</v>
      </c>
      <c r="H138" s="18">
        <v>21</v>
      </c>
      <c r="I138" s="18">
        <v>24</v>
      </c>
      <c r="J138" s="18">
        <v>24</v>
      </c>
      <c r="K138" s="18"/>
    </row>
    <row r="139" spans="1:11" s="12" customFormat="1" ht="12.75" customHeight="1">
      <c r="A139" s="12" t="str">
        <f t="shared" si="6"/>
        <v>q</v>
      </c>
      <c r="B139" s="12">
        <v>4</v>
      </c>
      <c r="C139" s="12">
        <v>4</v>
      </c>
      <c r="D139" s="12">
        <v>4</v>
      </c>
      <c r="F139" s="19"/>
      <c r="G139" s="20" t="s">
        <v>155</v>
      </c>
      <c r="H139" s="21">
        <v>2712.2</v>
      </c>
      <c r="I139" s="21">
        <v>2770</v>
      </c>
      <c r="J139" s="21">
        <v>3330.6</v>
      </c>
      <c r="K139" s="21"/>
    </row>
    <row r="140" spans="1:11" s="12" customFormat="1" ht="12.75" customHeight="1">
      <c r="A140" s="12" t="str">
        <f t="shared" si="6"/>
        <v>q</v>
      </c>
      <c r="B140" s="12">
        <v>5</v>
      </c>
      <c r="C140" s="12">
        <v>5</v>
      </c>
      <c r="D140" s="12">
        <v>5</v>
      </c>
      <c r="F140" s="19"/>
      <c r="G140" s="22" t="s">
        <v>156</v>
      </c>
      <c r="H140" s="21">
        <v>317</v>
      </c>
      <c r="I140" s="21">
        <v>279.10000000000002</v>
      </c>
      <c r="J140" s="21">
        <v>338.8</v>
      </c>
      <c r="K140" s="21"/>
    </row>
    <row r="141" spans="1:11" s="12" customFormat="1" ht="12.75" customHeight="1">
      <c r="A141" s="12" t="str">
        <f t="shared" si="6"/>
        <v>q</v>
      </c>
      <c r="B141" s="12">
        <v>6</v>
      </c>
      <c r="C141" s="12">
        <v>6</v>
      </c>
      <c r="D141" s="12">
        <v>6</v>
      </c>
      <c r="F141" s="19"/>
      <c r="G141" s="22" t="s">
        <v>157</v>
      </c>
      <c r="H141" s="21">
        <v>2393.5</v>
      </c>
      <c r="I141" s="21">
        <v>176.9</v>
      </c>
      <c r="J141" s="21">
        <v>176.5</v>
      </c>
      <c r="K141" s="21"/>
    </row>
    <row r="142" spans="1:11" s="12" customFormat="1" ht="12.75" customHeight="1">
      <c r="A142" s="12" t="str">
        <f t="shared" si="6"/>
        <v>q</v>
      </c>
      <c r="B142" s="12">
        <v>9</v>
      </c>
      <c r="C142" s="12">
        <v>9</v>
      </c>
      <c r="D142" s="12">
        <v>9</v>
      </c>
      <c r="F142" s="19"/>
      <c r="G142" s="22" t="s">
        <v>164</v>
      </c>
      <c r="H142" s="21">
        <v>0</v>
      </c>
      <c r="I142" s="21">
        <v>1064.7</v>
      </c>
      <c r="J142" s="21">
        <v>145.30000000000001</v>
      </c>
      <c r="K142" s="21"/>
    </row>
    <row r="143" spans="1:11" s="12" customFormat="1" ht="12.75" customHeight="1">
      <c r="A143" s="12" t="str">
        <f t="shared" si="6"/>
        <v>q</v>
      </c>
      <c r="B143" s="12">
        <v>11</v>
      </c>
      <c r="C143" s="12">
        <v>11</v>
      </c>
      <c r="D143" s="12">
        <v>11</v>
      </c>
      <c r="F143" s="19"/>
      <c r="G143" s="22" t="s">
        <v>159</v>
      </c>
      <c r="H143" s="21">
        <v>1.6</v>
      </c>
      <c r="I143" s="21">
        <v>5.6</v>
      </c>
      <c r="J143" s="21">
        <v>0</v>
      </c>
      <c r="K143" s="21"/>
    </row>
    <row r="144" spans="1:11" ht="12.75" customHeight="1">
      <c r="A144" s="12" t="str">
        <f t="shared" si="6"/>
        <v>q</v>
      </c>
      <c r="B144" s="12">
        <v>12</v>
      </c>
      <c r="C144" s="12">
        <v>12</v>
      </c>
      <c r="D144" s="12">
        <v>12</v>
      </c>
      <c r="E144" s="12"/>
      <c r="F144" s="23"/>
      <c r="G144" s="22" t="s">
        <v>160</v>
      </c>
      <c r="H144" s="21">
        <v>0</v>
      </c>
      <c r="I144" s="21">
        <v>1243.8</v>
      </c>
      <c r="J144" s="21">
        <v>2670</v>
      </c>
      <c r="K144" s="21"/>
    </row>
    <row r="145" spans="1:11" s="12" customFormat="1" ht="12.75" customHeight="1">
      <c r="A145" s="12" t="str">
        <f t="shared" si="6"/>
        <v>q</v>
      </c>
      <c r="B145" s="12">
        <v>13</v>
      </c>
      <c r="C145" s="12">
        <v>13</v>
      </c>
      <c r="D145" s="12">
        <v>13</v>
      </c>
      <c r="F145" s="33"/>
      <c r="G145" s="20" t="s">
        <v>161</v>
      </c>
      <c r="H145" s="32">
        <v>121.9</v>
      </c>
      <c r="I145" s="32">
        <v>190.4</v>
      </c>
      <c r="J145" s="32">
        <v>30</v>
      </c>
      <c r="K145" s="32"/>
    </row>
    <row r="146" spans="1:11" s="12" customFormat="1" ht="18" customHeight="1">
      <c r="A146" s="12" t="str">
        <f t="shared" si="6"/>
        <v>q</v>
      </c>
      <c r="B146" s="12">
        <v>1</v>
      </c>
      <c r="C146" s="12">
        <v>1</v>
      </c>
      <c r="D146" s="12">
        <v>1</v>
      </c>
      <c r="F146" s="62">
        <v>10451</v>
      </c>
      <c r="G146" s="27" t="s">
        <v>148</v>
      </c>
      <c r="H146" s="28">
        <v>541.5</v>
      </c>
      <c r="I146" s="28">
        <v>515.4</v>
      </c>
      <c r="J146" s="28">
        <v>548.29999999999995</v>
      </c>
      <c r="K146" s="28"/>
    </row>
    <row r="147" spans="1:11" s="12" customFormat="1" ht="12.75" customHeight="1">
      <c r="A147" s="12" t="str">
        <f t="shared" si="6"/>
        <v>q</v>
      </c>
      <c r="B147" s="12">
        <v>3</v>
      </c>
      <c r="C147" s="12">
        <v>3</v>
      </c>
      <c r="D147" s="12">
        <v>3</v>
      </c>
      <c r="F147" s="16"/>
      <c r="G147" s="17" t="s">
        <v>154</v>
      </c>
      <c r="H147" s="18">
        <v>21</v>
      </c>
      <c r="I147" s="18">
        <v>24</v>
      </c>
      <c r="J147" s="18">
        <v>24</v>
      </c>
      <c r="K147" s="18"/>
    </row>
    <row r="148" spans="1:11" s="12" customFormat="1" ht="12.75" customHeight="1">
      <c r="A148" s="12" t="str">
        <f t="shared" si="6"/>
        <v>q</v>
      </c>
      <c r="B148" s="12">
        <v>4</v>
      </c>
      <c r="C148" s="12">
        <v>4</v>
      </c>
      <c r="D148" s="12">
        <v>4</v>
      </c>
      <c r="F148" s="19"/>
      <c r="G148" s="20" t="s">
        <v>155</v>
      </c>
      <c r="H148" s="21">
        <v>419.6</v>
      </c>
      <c r="I148" s="21">
        <v>475.4</v>
      </c>
      <c r="J148" s="21">
        <v>518.29999999999995</v>
      </c>
      <c r="K148" s="21"/>
    </row>
    <row r="149" spans="1:11" s="12" customFormat="1" ht="12.75" customHeight="1">
      <c r="A149" s="12" t="str">
        <f t="shared" si="6"/>
        <v>q</v>
      </c>
      <c r="B149" s="12">
        <v>5</v>
      </c>
      <c r="C149" s="12">
        <v>5</v>
      </c>
      <c r="D149" s="12">
        <v>5</v>
      </c>
      <c r="F149" s="19"/>
      <c r="G149" s="22" t="s">
        <v>156</v>
      </c>
      <c r="H149" s="21">
        <v>317</v>
      </c>
      <c r="I149" s="21">
        <v>279.10000000000002</v>
      </c>
      <c r="J149" s="21">
        <v>338.8</v>
      </c>
      <c r="K149" s="21"/>
    </row>
    <row r="150" spans="1:11" s="12" customFormat="1" ht="12.75" customHeight="1">
      <c r="A150" s="12" t="str">
        <f t="shared" si="6"/>
        <v>q</v>
      </c>
      <c r="B150" s="12">
        <v>6</v>
      </c>
      <c r="C150" s="12">
        <v>6</v>
      </c>
      <c r="D150" s="12">
        <v>6</v>
      </c>
      <c r="F150" s="19"/>
      <c r="G150" s="22" t="s">
        <v>157</v>
      </c>
      <c r="H150" s="21">
        <v>101</v>
      </c>
      <c r="I150" s="21">
        <v>176.9</v>
      </c>
      <c r="J150" s="21">
        <v>176.5</v>
      </c>
      <c r="K150" s="21"/>
    </row>
    <row r="151" spans="1:11" s="12" customFormat="1" ht="12.75" customHeight="1">
      <c r="A151" s="12" t="str">
        <f t="shared" si="6"/>
        <v>q</v>
      </c>
      <c r="B151" s="12">
        <v>11</v>
      </c>
      <c r="C151" s="12">
        <v>11</v>
      </c>
      <c r="D151" s="12">
        <v>11</v>
      </c>
      <c r="F151" s="19"/>
      <c r="G151" s="22" t="s">
        <v>159</v>
      </c>
      <c r="H151" s="21">
        <v>1.6</v>
      </c>
      <c r="I151" s="21">
        <v>5.6</v>
      </c>
      <c r="J151" s="30">
        <v>0</v>
      </c>
      <c r="K151" s="30"/>
    </row>
    <row r="152" spans="1:11" ht="12.75" customHeight="1">
      <c r="A152" s="12" t="str">
        <f t="shared" si="6"/>
        <v>q</v>
      </c>
      <c r="B152" s="12">
        <v>12</v>
      </c>
      <c r="C152" s="12">
        <v>12</v>
      </c>
      <c r="D152" s="12">
        <v>12</v>
      </c>
      <c r="E152" s="12"/>
      <c r="F152" s="23"/>
      <c r="G152" s="22" t="s">
        <v>160</v>
      </c>
      <c r="H152" s="21">
        <v>0</v>
      </c>
      <c r="I152" s="21">
        <v>13.9</v>
      </c>
      <c r="J152" s="21">
        <v>3</v>
      </c>
      <c r="K152" s="21"/>
    </row>
    <row r="153" spans="1:11" s="12" customFormat="1" ht="12.75" customHeight="1">
      <c r="A153" s="12" t="str">
        <f t="shared" si="6"/>
        <v>q</v>
      </c>
      <c r="B153" s="12">
        <v>13</v>
      </c>
      <c r="C153" s="12">
        <v>13</v>
      </c>
      <c r="D153" s="12">
        <v>13</v>
      </c>
      <c r="F153" s="33"/>
      <c r="G153" s="20" t="s">
        <v>161</v>
      </c>
      <c r="H153" s="32">
        <v>121.9</v>
      </c>
      <c r="I153" s="32">
        <v>40</v>
      </c>
      <c r="J153" s="32">
        <v>30</v>
      </c>
      <c r="K153" s="32"/>
    </row>
    <row r="154" spans="1:11" s="12" customFormat="1" ht="17.25" customHeight="1">
      <c r="A154" s="12" t="str">
        <f>IF((H154+I154+J154)&gt;0,"q","c")</f>
        <v>q</v>
      </c>
      <c r="B154" s="12">
        <v>1</v>
      </c>
      <c r="C154" s="12">
        <v>1</v>
      </c>
      <c r="D154" s="12">
        <v>1</v>
      </c>
      <c r="F154" s="62">
        <v>10452</v>
      </c>
      <c r="G154" s="27" t="s">
        <v>196</v>
      </c>
      <c r="H154" s="28">
        <v>0</v>
      </c>
      <c r="I154" s="28">
        <v>1215.0999999999999</v>
      </c>
      <c r="J154" s="28">
        <v>145.30000000000001</v>
      </c>
      <c r="K154" s="28"/>
    </row>
    <row r="155" spans="1:11" s="12" customFormat="1" ht="12.75" customHeight="1">
      <c r="A155" s="12" t="str">
        <f>IF((H155+I155+J155)&gt;0,"q","c")</f>
        <v>q</v>
      </c>
      <c r="B155" s="12">
        <v>4</v>
      </c>
      <c r="C155" s="12">
        <v>4</v>
      </c>
      <c r="D155" s="12">
        <v>4</v>
      </c>
      <c r="F155" s="19"/>
      <c r="G155" s="20" t="s">
        <v>155</v>
      </c>
      <c r="H155" s="21">
        <v>0</v>
      </c>
      <c r="I155" s="21">
        <v>1064.7</v>
      </c>
      <c r="J155" s="21">
        <v>145.30000000000001</v>
      </c>
      <c r="K155" s="21"/>
    </row>
    <row r="156" spans="1:11" s="12" customFormat="1" ht="12.75" customHeight="1">
      <c r="A156" s="12" t="str">
        <f>IF((H156+I156+J156)&gt;0,"q","c")</f>
        <v>q</v>
      </c>
      <c r="B156" s="12">
        <v>9</v>
      </c>
      <c r="C156" s="12">
        <v>9</v>
      </c>
      <c r="D156" s="12">
        <v>9</v>
      </c>
      <c r="F156" s="19"/>
      <c r="G156" s="22" t="s">
        <v>164</v>
      </c>
      <c r="H156" s="21">
        <v>0</v>
      </c>
      <c r="I156" s="21">
        <v>1064.7</v>
      </c>
      <c r="J156" s="21">
        <v>145.30000000000001</v>
      </c>
      <c r="K156" s="21"/>
    </row>
    <row r="157" spans="1:11" s="12" customFormat="1" ht="12.75" customHeight="1">
      <c r="A157" s="12" t="str">
        <f>IF((H157+I157+J157)&gt;0,"q","c")</f>
        <v>q</v>
      </c>
      <c r="B157" s="12">
        <v>13</v>
      </c>
      <c r="C157" s="12">
        <v>13</v>
      </c>
      <c r="D157" s="12">
        <v>13</v>
      </c>
      <c r="F157" s="19"/>
      <c r="G157" s="20" t="s">
        <v>161</v>
      </c>
      <c r="H157" s="21">
        <v>0</v>
      </c>
      <c r="I157" s="21">
        <v>150.4</v>
      </c>
      <c r="J157" s="21">
        <v>0</v>
      </c>
      <c r="K157" s="21"/>
    </row>
    <row r="158" spans="1:11" s="12" customFormat="1" ht="17.25" customHeight="1">
      <c r="A158" s="12" t="str">
        <f t="shared" si="6"/>
        <v>q</v>
      </c>
      <c r="B158" s="12">
        <v>1</v>
      </c>
      <c r="C158" s="12">
        <v>1</v>
      </c>
      <c r="D158" s="12">
        <v>1</v>
      </c>
      <c r="F158" s="62">
        <v>10453</v>
      </c>
      <c r="G158" s="27" t="s">
        <v>10</v>
      </c>
      <c r="H158" s="28">
        <v>2292.5</v>
      </c>
      <c r="I158" s="28">
        <v>1229.9000000000001</v>
      </c>
      <c r="J158" s="28">
        <v>2667</v>
      </c>
      <c r="K158" s="28"/>
    </row>
    <row r="159" spans="1:11" s="12" customFormat="1" ht="12.75" customHeight="1">
      <c r="A159" s="12" t="str">
        <f t="shared" si="6"/>
        <v>q</v>
      </c>
      <c r="B159" s="12">
        <v>4</v>
      </c>
      <c r="C159" s="12">
        <v>4</v>
      </c>
      <c r="D159" s="12">
        <v>4</v>
      </c>
      <c r="F159" s="19"/>
      <c r="G159" s="20" t="s">
        <v>155</v>
      </c>
      <c r="H159" s="21">
        <v>2292.5</v>
      </c>
      <c r="I159" s="21">
        <v>1229.9000000000001</v>
      </c>
      <c r="J159" s="21">
        <v>2667</v>
      </c>
      <c r="K159" s="21"/>
    </row>
    <row r="160" spans="1:11" s="12" customFormat="1" ht="12.75" customHeight="1">
      <c r="A160" s="12" t="str">
        <f t="shared" si="6"/>
        <v>q</v>
      </c>
      <c r="B160" s="12">
        <v>6</v>
      </c>
      <c r="C160" s="12">
        <v>6</v>
      </c>
      <c r="D160" s="12">
        <v>6</v>
      </c>
      <c r="F160" s="19"/>
      <c r="G160" s="22" t="s">
        <v>157</v>
      </c>
      <c r="H160" s="21">
        <v>2292.5</v>
      </c>
      <c r="I160" s="21">
        <v>0</v>
      </c>
      <c r="J160" s="21">
        <v>0</v>
      </c>
      <c r="K160" s="21"/>
    </row>
    <row r="161" spans="1:11" ht="12.75" customHeight="1">
      <c r="A161" s="12" t="str">
        <f t="shared" si="6"/>
        <v>q</v>
      </c>
      <c r="B161" s="12">
        <v>12</v>
      </c>
      <c r="C161" s="12">
        <v>12</v>
      </c>
      <c r="D161" s="12">
        <v>12</v>
      </c>
      <c r="E161" s="12"/>
      <c r="F161" s="23"/>
      <c r="G161" s="22" t="s">
        <v>160</v>
      </c>
      <c r="H161" s="21">
        <v>0</v>
      </c>
      <c r="I161" s="21">
        <v>1229.9000000000001</v>
      </c>
      <c r="J161" s="21">
        <v>2667</v>
      </c>
      <c r="K161" s="21"/>
    </row>
    <row r="162" spans="1:11" ht="17.25" customHeight="1">
      <c r="A162" s="12" t="str">
        <f t="shared" si="6"/>
        <v>q</v>
      </c>
      <c r="B162" s="12">
        <v>1</v>
      </c>
      <c r="C162" s="12">
        <v>1</v>
      </c>
      <c r="D162" s="12">
        <v>1</v>
      </c>
      <c r="E162" s="12"/>
      <c r="F162" s="62">
        <v>1046</v>
      </c>
      <c r="G162" s="27" t="s">
        <v>11</v>
      </c>
      <c r="H162" s="28">
        <v>930.4</v>
      </c>
      <c r="I162" s="28">
        <v>1495.3</v>
      </c>
      <c r="J162" s="28">
        <v>1438.1</v>
      </c>
      <c r="K162" s="28"/>
    </row>
    <row r="163" spans="1:11" s="12" customFormat="1" ht="12.75" customHeight="1">
      <c r="A163" s="12" t="str">
        <f t="shared" si="6"/>
        <v>q</v>
      </c>
      <c r="B163" s="12">
        <v>3</v>
      </c>
      <c r="C163" s="12">
        <v>3</v>
      </c>
      <c r="D163" s="12">
        <v>3</v>
      </c>
      <c r="F163" s="16"/>
      <c r="G163" s="17" t="s">
        <v>154</v>
      </c>
      <c r="H163" s="18">
        <v>66</v>
      </c>
      <c r="I163" s="18">
        <v>82</v>
      </c>
      <c r="J163" s="18">
        <v>82</v>
      </c>
      <c r="K163" s="18"/>
    </row>
    <row r="164" spans="1:11" s="12" customFormat="1" ht="12.75" customHeight="1">
      <c r="A164" s="12" t="str">
        <f t="shared" si="6"/>
        <v>q</v>
      </c>
      <c r="B164" s="12">
        <v>4</v>
      </c>
      <c r="C164" s="12">
        <v>4</v>
      </c>
      <c r="D164" s="12">
        <v>4</v>
      </c>
      <c r="F164" s="19"/>
      <c r="G164" s="20" t="s">
        <v>155</v>
      </c>
      <c r="H164" s="21">
        <v>817.1</v>
      </c>
      <c r="I164" s="21">
        <v>1243.5</v>
      </c>
      <c r="J164" s="21">
        <v>1263.0999999999999</v>
      </c>
      <c r="K164" s="21"/>
    </row>
    <row r="165" spans="1:11" s="12" customFormat="1" ht="12.75" customHeight="1">
      <c r="A165" s="12" t="str">
        <f t="shared" si="6"/>
        <v>q</v>
      </c>
      <c r="B165" s="12">
        <v>5</v>
      </c>
      <c r="C165" s="12">
        <v>5</v>
      </c>
      <c r="D165" s="12">
        <v>5</v>
      </c>
      <c r="F165" s="19"/>
      <c r="G165" s="22" t="s">
        <v>156</v>
      </c>
      <c r="H165" s="21">
        <v>642.29999999999995</v>
      </c>
      <c r="I165" s="21">
        <v>1009.2</v>
      </c>
      <c r="J165" s="21">
        <v>1069.2</v>
      </c>
      <c r="K165" s="21"/>
    </row>
    <row r="166" spans="1:11" s="12" customFormat="1" ht="12.75" customHeight="1">
      <c r="A166" s="12" t="str">
        <f t="shared" si="6"/>
        <v>q</v>
      </c>
      <c r="B166" s="12">
        <v>6</v>
      </c>
      <c r="C166" s="12">
        <v>6</v>
      </c>
      <c r="D166" s="12">
        <v>6</v>
      </c>
      <c r="F166" s="19"/>
      <c r="G166" s="22" t="s">
        <v>157</v>
      </c>
      <c r="H166" s="21">
        <v>161.80000000000001</v>
      </c>
      <c r="I166" s="21">
        <v>224.9</v>
      </c>
      <c r="J166" s="21">
        <v>193.9</v>
      </c>
      <c r="K166" s="21"/>
    </row>
    <row r="167" spans="1:11" s="12" customFormat="1" ht="12.75" customHeight="1">
      <c r="A167" s="12" t="str">
        <f t="shared" si="6"/>
        <v>q</v>
      </c>
      <c r="B167" s="12">
        <v>11</v>
      </c>
      <c r="C167" s="12">
        <v>11</v>
      </c>
      <c r="D167" s="12">
        <v>11</v>
      </c>
      <c r="F167" s="19"/>
      <c r="G167" s="22" t="s">
        <v>159</v>
      </c>
      <c r="H167" s="21">
        <v>1.7</v>
      </c>
      <c r="I167" s="21">
        <v>9</v>
      </c>
      <c r="J167" s="21">
        <v>0</v>
      </c>
      <c r="K167" s="21"/>
    </row>
    <row r="168" spans="1:11" ht="12.75" customHeight="1">
      <c r="A168" s="12" t="str">
        <f t="shared" si="6"/>
        <v>q</v>
      </c>
      <c r="B168" s="12">
        <v>12</v>
      </c>
      <c r="C168" s="12">
        <v>12</v>
      </c>
      <c r="D168" s="12">
        <v>12</v>
      </c>
      <c r="E168" s="12"/>
      <c r="F168" s="23"/>
      <c r="G168" s="22" t="s">
        <v>160</v>
      </c>
      <c r="H168" s="21">
        <v>11.2</v>
      </c>
      <c r="I168" s="21">
        <v>0.4</v>
      </c>
      <c r="J168" s="21">
        <v>0</v>
      </c>
      <c r="K168" s="21"/>
    </row>
    <row r="169" spans="1:11" s="12" customFormat="1" ht="12.75" customHeight="1">
      <c r="A169" s="12" t="str">
        <f t="shared" si="6"/>
        <v>q</v>
      </c>
      <c r="B169" s="12">
        <v>13</v>
      </c>
      <c r="C169" s="12">
        <v>13</v>
      </c>
      <c r="D169" s="12">
        <v>13</v>
      </c>
      <c r="F169" s="19"/>
      <c r="G169" s="20" t="s">
        <v>161</v>
      </c>
      <c r="H169" s="21">
        <v>113.4</v>
      </c>
      <c r="I169" s="21">
        <v>251.2</v>
      </c>
      <c r="J169" s="21">
        <v>175</v>
      </c>
      <c r="K169" s="21"/>
    </row>
    <row r="170" spans="1:11" s="12" customFormat="1" ht="12.75" customHeight="1">
      <c r="A170" s="12" t="str">
        <f t="shared" si="6"/>
        <v>q</v>
      </c>
      <c r="B170" s="12">
        <v>15</v>
      </c>
      <c r="C170" s="12">
        <v>15</v>
      </c>
      <c r="D170" s="12">
        <v>15</v>
      </c>
      <c r="F170" s="16"/>
      <c r="G170" s="24" t="s">
        <v>162</v>
      </c>
      <c r="H170" s="25">
        <v>0</v>
      </c>
      <c r="I170" s="25">
        <v>0.6</v>
      </c>
      <c r="J170" s="25">
        <v>0</v>
      </c>
      <c r="K170" s="25"/>
    </row>
    <row r="171" spans="1:11" ht="30">
      <c r="A171" s="12" t="str">
        <f t="shared" ref="A171:A207" si="7">IF((H171+I171+J171)&gt;0,"q","c")</f>
        <v>q</v>
      </c>
      <c r="B171" s="12">
        <v>1</v>
      </c>
      <c r="C171" s="12">
        <v>1</v>
      </c>
      <c r="D171" s="12">
        <v>1</v>
      </c>
      <c r="E171" s="12"/>
      <c r="F171" s="62">
        <v>1047</v>
      </c>
      <c r="G171" s="31" t="s">
        <v>12</v>
      </c>
      <c r="H171" s="28">
        <v>6142.6</v>
      </c>
      <c r="I171" s="28">
        <v>6296.8</v>
      </c>
      <c r="J171" s="28">
        <v>6647.8</v>
      </c>
      <c r="K171" s="28"/>
    </row>
    <row r="172" spans="1:11" s="12" customFormat="1" ht="12.75" customHeight="1">
      <c r="A172" s="12" t="str">
        <f t="shared" si="7"/>
        <v>q</v>
      </c>
      <c r="B172" s="12">
        <v>3</v>
      </c>
      <c r="C172" s="12">
        <v>3</v>
      </c>
      <c r="D172" s="12">
        <v>3</v>
      </c>
      <c r="F172" s="16"/>
      <c r="G172" s="17" t="s">
        <v>154</v>
      </c>
      <c r="H172" s="18">
        <v>45</v>
      </c>
      <c r="I172" s="18">
        <v>43</v>
      </c>
      <c r="J172" s="18">
        <v>45</v>
      </c>
      <c r="K172" s="18"/>
    </row>
    <row r="173" spans="1:11" s="12" customFormat="1" ht="12.75" customHeight="1">
      <c r="A173" s="12" t="str">
        <f t="shared" si="7"/>
        <v>q</v>
      </c>
      <c r="B173" s="12">
        <v>4</v>
      </c>
      <c r="C173" s="12">
        <v>4</v>
      </c>
      <c r="D173" s="12">
        <v>4</v>
      </c>
      <c r="F173" s="19"/>
      <c r="G173" s="20" t="s">
        <v>155</v>
      </c>
      <c r="H173" s="21">
        <v>5039.7</v>
      </c>
      <c r="I173" s="21">
        <v>5846.8</v>
      </c>
      <c r="J173" s="21">
        <v>6232.8</v>
      </c>
      <c r="K173" s="21"/>
    </row>
    <row r="174" spans="1:11" s="12" customFormat="1" ht="12.75" customHeight="1">
      <c r="A174" s="12" t="str">
        <f t="shared" si="7"/>
        <v>q</v>
      </c>
      <c r="B174" s="12">
        <v>5</v>
      </c>
      <c r="C174" s="12">
        <v>5</v>
      </c>
      <c r="D174" s="12">
        <v>5</v>
      </c>
      <c r="F174" s="19"/>
      <c r="G174" s="22" t="s">
        <v>156</v>
      </c>
      <c r="H174" s="21">
        <v>556.79999999999995</v>
      </c>
      <c r="I174" s="21">
        <v>619.20000000000005</v>
      </c>
      <c r="J174" s="21">
        <v>653.6</v>
      </c>
      <c r="K174" s="21"/>
    </row>
    <row r="175" spans="1:11" s="12" customFormat="1" ht="12.75" customHeight="1">
      <c r="A175" s="12" t="str">
        <f t="shared" si="7"/>
        <v>q</v>
      </c>
      <c r="B175" s="12">
        <v>6</v>
      </c>
      <c r="C175" s="12">
        <v>6</v>
      </c>
      <c r="D175" s="12">
        <v>6</v>
      </c>
      <c r="F175" s="19"/>
      <c r="G175" s="22" t="s">
        <v>157</v>
      </c>
      <c r="H175" s="21">
        <v>4471.7</v>
      </c>
      <c r="I175" s="21">
        <v>5017.3</v>
      </c>
      <c r="J175" s="21">
        <v>5562.2</v>
      </c>
      <c r="K175" s="21"/>
    </row>
    <row r="176" spans="1:11" s="12" customFormat="1" ht="12.75" customHeight="1">
      <c r="A176" s="12" t="str">
        <f t="shared" si="7"/>
        <v>q</v>
      </c>
      <c r="B176" s="12">
        <v>9</v>
      </c>
      <c r="C176" s="12">
        <v>9</v>
      </c>
      <c r="D176" s="12">
        <v>9</v>
      </c>
      <c r="F176" s="19"/>
      <c r="G176" s="22" t="s">
        <v>164</v>
      </c>
      <c r="H176" s="21">
        <v>0</v>
      </c>
      <c r="I176" s="21">
        <v>191.8</v>
      </c>
      <c r="J176" s="21">
        <v>0</v>
      </c>
      <c r="K176" s="21"/>
    </row>
    <row r="177" spans="1:11" s="12" customFormat="1" ht="12.75" customHeight="1">
      <c r="A177" s="12" t="str">
        <f t="shared" si="7"/>
        <v>q</v>
      </c>
      <c r="B177" s="12">
        <v>11</v>
      </c>
      <c r="C177" s="12">
        <v>11</v>
      </c>
      <c r="D177" s="12">
        <v>11</v>
      </c>
      <c r="F177" s="19"/>
      <c r="G177" s="22" t="s">
        <v>159</v>
      </c>
      <c r="H177" s="21">
        <v>11.2</v>
      </c>
      <c r="I177" s="21">
        <v>18.5</v>
      </c>
      <c r="J177" s="21">
        <v>17</v>
      </c>
      <c r="K177" s="21"/>
    </row>
    <row r="178" spans="1:11" s="12" customFormat="1" ht="12.75" customHeight="1">
      <c r="A178" s="12" t="str">
        <f t="shared" si="7"/>
        <v>q</v>
      </c>
      <c r="B178" s="12">
        <v>13</v>
      </c>
      <c r="C178" s="12">
        <v>13</v>
      </c>
      <c r="D178" s="12">
        <v>13</v>
      </c>
      <c r="F178" s="19"/>
      <c r="G178" s="20" t="s">
        <v>161</v>
      </c>
      <c r="H178" s="21">
        <v>893.3</v>
      </c>
      <c r="I178" s="21">
        <v>450</v>
      </c>
      <c r="J178" s="21">
        <v>415</v>
      </c>
      <c r="K178" s="21"/>
    </row>
    <row r="179" spans="1:11" s="12" customFormat="1" ht="12.75" customHeight="1">
      <c r="A179" s="12" t="str">
        <f t="shared" si="7"/>
        <v>q</v>
      </c>
      <c r="B179" s="12">
        <v>15</v>
      </c>
      <c r="C179" s="12">
        <v>15</v>
      </c>
      <c r="D179" s="12">
        <v>15</v>
      </c>
      <c r="F179" s="16"/>
      <c r="G179" s="24" t="s">
        <v>162</v>
      </c>
      <c r="H179" s="25">
        <v>209.6</v>
      </c>
      <c r="I179" s="25">
        <v>0</v>
      </c>
      <c r="J179" s="25">
        <v>0</v>
      </c>
      <c r="K179" s="25"/>
    </row>
    <row r="180" spans="1:11" ht="16.5" customHeight="1">
      <c r="A180" s="12" t="str">
        <f t="shared" si="7"/>
        <v>q</v>
      </c>
      <c r="B180" s="12">
        <v>1</v>
      </c>
      <c r="C180" s="12">
        <v>1</v>
      </c>
      <c r="D180" s="12">
        <v>1</v>
      </c>
      <c r="E180" s="12"/>
      <c r="F180" s="62">
        <v>10471</v>
      </c>
      <c r="G180" s="27" t="s">
        <v>13</v>
      </c>
      <c r="H180" s="28">
        <v>2040.1</v>
      </c>
      <c r="I180" s="28">
        <v>1113.3</v>
      </c>
      <c r="J180" s="28">
        <v>1160.2</v>
      </c>
      <c r="K180" s="28"/>
    </row>
    <row r="181" spans="1:11" s="12" customFormat="1" ht="12.75" customHeight="1">
      <c r="A181" s="12" t="str">
        <f t="shared" si="7"/>
        <v>q</v>
      </c>
      <c r="B181" s="12">
        <v>3</v>
      </c>
      <c r="C181" s="12">
        <v>3</v>
      </c>
      <c r="D181" s="12">
        <v>3</v>
      </c>
      <c r="F181" s="16"/>
      <c r="G181" s="17" t="s">
        <v>154</v>
      </c>
      <c r="H181" s="18">
        <v>45</v>
      </c>
      <c r="I181" s="18">
        <v>43</v>
      </c>
      <c r="J181" s="18">
        <v>45</v>
      </c>
      <c r="K181" s="18"/>
    </row>
    <row r="182" spans="1:11" s="12" customFormat="1" ht="12.75" customHeight="1">
      <c r="A182" s="12" t="str">
        <f t="shared" si="7"/>
        <v>q</v>
      </c>
      <c r="B182" s="12">
        <v>4</v>
      </c>
      <c r="C182" s="12">
        <v>4</v>
      </c>
      <c r="D182" s="12">
        <v>4</v>
      </c>
      <c r="F182" s="19"/>
      <c r="G182" s="20" t="s">
        <v>155</v>
      </c>
      <c r="H182" s="21">
        <v>937.2</v>
      </c>
      <c r="I182" s="21">
        <v>1013.3</v>
      </c>
      <c r="J182" s="21">
        <v>1095.2</v>
      </c>
      <c r="K182" s="21"/>
    </row>
    <row r="183" spans="1:11" s="12" customFormat="1" ht="12.75" customHeight="1">
      <c r="A183" s="12" t="str">
        <f t="shared" si="7"/>
        <v>q</v>
      </c>
      <c r="B183" s="12">
        <v>5</v>
      </c>
      <c r="C183" s="12">
        <v>5</v>
      </c>
      <c r="D183" s="12">
        <v>5</v>
      </c>
      <c r="F183" s="19"/>
      <c r="G183" s="22" t="s">
        <v>156</v>
      </c>
      <c r="H183" s="21">
        <v>556.79999999999995</v>
      </c>
      <c r="I183" s="21">
        <v>619.20000000000005</v>
      </c>
      <c r="J183" s="21">
        <v>653.6</v>
      </c>
      <c r="K183" s="21"/>
    </row>
    <row r="184" spans="1:11" s="12" customFormat="1" ht="12.75" customHeight="1">
      <c r="A184" s="12" t="str">
        <f t="shared" si="7"/>
        <v>q</v>
      </c>
      <c r="B184" s="12">
        <v>6</v>
      </c>
      <c r="C184" s="12">
        <v>6</v>
      </c>
      <c r="D184" s="12">
        <v>6</v>
      </c>
      <c r="F184" s="19"/>
      <c r="G184" s="22" t="s">
        <v>157</v>
      </c>
      <c r="H184" s="21">
        <v>378.4</v>
      </c>
      <c r="I184" s="21">
        <v>393.1</v>
      </c>
      <c r="J184" s="21">
        <v>436.6</v>
      </c>
      <c r="K184" s="21"/>
    </row>
    <row r="185" spans="1:11" s="12" customFormat="1" ht="12.75" customHeight="1">
      <c r="A185" s="12" t="str">
        <f t="shared" si="7"/>
        <v>q</v>
      </c>
      <c r="B185" s="12">
        <v>11</v>
      </c>
      <c r="C185" s="12">
        <v>11</v>
      </c>
      <c r="D185" s="12">
        <v>11</v>
      </c>
      <c r="F185" s="19"/>
      <c r="G185" s="22" t="s">
        <v>159</v>
      </c>
      <c r="H185" s="21">
        <v>2</v>
      </c>
      <c r="I185" s="21">
        <v>1</v>
      </c>
      <c r="J185" s="21">
        <v>5</v>
      </c>
      <c r="K185" s="21"/>
    </row>
    <row r="186" spans="1:11" s="12" customFormat="1" ht="12.75" customHeight="1">
      <c r="A186" s="12" t="str">
        <f t="shared" si="7"/>
        <v>q</v>
      </c>
      <c r="B186" s="12">
        <v>13</v>
      </c>
      <c r="C186" s="12">
        <v>13</v>
      </c>
      <c r="D186" s="12">
        <v>13</v>
      </c>
      <c r="F186" s="19"/>
      <c r="G186" s="20" t="s">
        <v>161</v>
      </c>
      <c r="H186" s="21">
        <v>893.3</v>
      </c>
      <c r="I186" s="21">
        <v>100</v>
      </c>
      <c r="J186" s="21">
        <v>65</v>
      </c>
      <c r="K186" s="21"/>
    </row>
    <row r="187" spans="1:11" s="12" customFormat="1" ht="12.75" customHeight="1">
      <c r="A187" s="12" t="str">
        <f t="shared" si="7"/>
        <v>q</v>
      </c>
      <c r="B187" s="12">
        <v>15</v>
      </c>
      <c r="C187" s="12">
        <v>15</v>
      </c>
      <c r="D187" s="12">
        <v>15</v>
      </c>
      <c r="F187" s="16"/>
      <c r="G187" s="24" t="s">
        <v>162</v>
      </c>
      <c r="H187" s="25">
        <v>209.6</v>
      </c>
      <c r="I187" s="25">
        <v>0</v>
      </c>
      <c r="J187" s="25">
        <v>0</v>
      </c>
      <c r="K187" s="25"/>
    </row>
    <row r="188" spans="1:11" ht="30">
      <c r="A188" s="12" t="str">
        <f t="shared" si="7"/>
        <v>q</v>
      </c>
      <c r="B188" s="12">
        <v>1</v>
      </c>
      <c r="C188" s="12">
        <v>1</v>
      </c>
      <c r="D188" s="12">
        <v>1</v>
      </c>
      <c r="E188" s="12"/>
      <c r="F188" s="62">
        <v>10472</v>
      </c>
      <c r="G188" s="27" t="s">
        <v>472</v>
      </c>
      <c r="H188" s="28">
        <v>4102.5</v>
      </c>
      <c r="I188" s="28">
        <v>4991.7</v>
      </c>
      <c r="J188" s="28">
        <v>5487.6</v>
      </c>
      <c r="K188" s="28"/>
    </row>
    <row r="189" spans="1:11" s="12" customFormat="1" ht="12.75" customHeight="1">
      <c r="A189" s="12" t="str">
        <f t="shared" si="7"/>
        <v>q</v>
      </c>
      <c r="B189" s="12">
        <v>4</v>
      </c>
      <c r="C189" s="12">
        <v>4</v>
      </c>
      <c r="D189" s="12">
        <v>4</v>
      </c>
      <c r="F189" s="19"/>
      <c r="G189" s="20" t="s">
        <v>155</v>
      </c>
      <c r="H189" s="21">
        <v>4102.5</v>
      </c>
      <c r="I189" s="21">
        <v>4641.7</v>
      </c>
      <c r="J189" s="21">
        <v>5137.6000000000004</v>
      </c>
      <c r="K189" s="21"/>
    </row>
    <row r="190" spans="1:11" s="12" customFormat="1" ht="12.75" customHeight="1">
      <c r="A190" s="12" t="str">
        <f t="shared" si="7"/>
        <v>q</v>
      </c>
      <c r="B190" s="12">
        <v>6</v>
      </c>
      <c r="C190" s="12">
        <v>6</v>
      </c>
      <c r="D190" s="12">
        <v>6</v>
      </c>
      <c r="F190" s="19"/>
      <c r="G190" s="22" t="s">
        <v>157</v>
      </c>
      <c r="H190" s="21">
        <v>4093.3</v>
      </c>
      <c r="I190" s="21">
        <v>4624.2</v>
      </c>
      <c r="J190" s="21">
        <v>5125.6000000000004</v>
      </c>
      <c r="K190" s="21"/>
    </row>
    <row r="191" spans="1:11" s="12" customFormat="1" ht="12.75" customHeight="1">
      <c r="A191" s="12" t="str">
        <f t="shared" si="7"/>
        <v>q</v>
      </c>
      <c r="B191" s="12">
        <v>11</v>
      </c>
      <c r="C191" s="12">
        <v>11</v>
      </c>
      <c r="D191" s="12">
        <v>11</v>
      </c>
      <c r="F191" s="19"/>
      <c r="G191" s="22" t="s">
        <v>159</v>
      </c>
      <c r="H191" s="21">
        <v>9.1999999999999993</v>
      </c>
      <c r="I191" s="21">
        <v>17.5</v>
      </c>
      <c r="J191" s="21">
        <v>12</v>
      </c>
      <c r="K191" s="21"/>
    </row>
    <row r="192" spans="1:11" s="12" customFormat="1" ht="12.75" customHeight="1">
      <c r="A192" s="12" t="str">
        <f t="shared" si="7"/>
        <v>q</v>
      </c>
      <c r="B192" s="12">
        <v>13</v>
      </c>
      <c r="C192" s="12">
        <v>13</v>
      </c>
      <c r="D192" s="12">
        <v>13</v>
      </c>
      <c r="F192" s="33"/>
      <c r="G192" s="59" t="s">
        <v>161</v>
      </c>
      <c r="H192" s="32">
        <v>0</v>
      </c>
      <c r="I192" s="32">
        <v>350</v>
      </c>
      <c r="J192" s="32">
        <v>350</v>
      </c>
      <c r="K192" s="32"/>
    </row>
    <row r="193" spans="1:11" ht="33" customHeight="1">
      <c r="A193" s="12" t="str">
        <f>IF((H193+I193+J193)&gt;0,"q","c")</f>
        <v>q</v>
      </c>
      <c r="B193" s="12">
        <v>1</v>
      </c>
      <c r="C193" s="12">
        <v>1</v>
      </c>
      <c r="D193" s="12">
        <v>1</v>
      </c>
      <c r="E193" s="12"/>
      <c r="F193" s="62">
        <v>10473</v>
      </c>
      <c r="G193" s="27" t="s">
        <v>182</v>
      </c>
      <c r="H193" s="28">
        <v>0</v>
      </c>
      <c r="I193" s="28">
        <v>191.8</v>
      </c>
      <c r="J193" s="28">
        <v>0</v>
      </c>
      <c r="K193" s="28"/>
    </row>
    <row r="194" spans="1:11" s="12" customFormat="1" ht="12.75" customHeight="1">
      <c r="A194" s="12" t="str">
        <f>IF((H194+I194+J194)&gt;0,"q","c")</f>
        <v>q</v>
      </c>
      <c r="B194" s="12">
        <v>4</v>
      </c>
      <c r="C194" s="12">
        <v>4</v>
      </c>
      <c r="D194" s="12">
        <v>4</v>
      </c>
      <c r="F194" s="19"/>
      <c r="G194" s="20" t="s">
        <v>155</v>
      </c>
      <c r="H194" s="21">
        <v>0</v>
      </c>
      <c r="I194" s="21">
        <v>191.8</v>
      </c>
      <c r="J194" s="21">
        <v>0</v>
      </c>
      <c r="K194" s="21"/>
    </row>
    <row r="195" spans="1:11" s="12" customFormat="1" ht="12.75" customHeight="1">
      <c r="A195" s="12" t="str">
        <f>IF((H195+I195+J195)&gt;0,"q","c")</f>
        <v>q</v>
      </c>
      <c r="B195" s="12">
        <v>9</v>
      </c>
      <c r="C195" s="12">
        <v>9</v>
      </c>
      <c r="D195" s="12">
        <v>9</v>
      </c>
      <c r="F195" s="19"/>
      <c r="G195" s="22" t="s">
        <v>164</v>
      </c>
      <c r="H195" s="21">
        <v>0</v>
      </c>
      <c r="I195" s="21">
        <v>191.8</v>
      </c>
      <c r="J195" s="21">
        <v>0</v>
      </c>
      <c r="K195" s="21"/>
    </row>
    <row r="196" spans="1:11" s="12" customFormat="1" ht="33.75" customHeight="1">
      <c r="A196" s="12" t="str">
        <f t="shared" si="7"/>
        <v>q</v>
      </c>
      <c r="B196" s="12">
        <v>1</v>
      </c>
      <c r="C196" s="12">
        <v>1</v>
      </c>
      <c r="D196" s="12">
        <v>1</v>
      </c>
      <c r="F196" s="62">
        <v>1048</v>
      </c>
      <c r="G196" s="31" t="s">
        <v>14</v>
      </c>
      <c r="H196" s="38">
        <v>9186.7999999999993</v>
      </c>
      <c r="I196" s="38">
        <v>12203.6</v>
      </c>
      <c r="J196" s="38">
        <v>10819.7</v>
      </c>
      <c r="K196" s="38"/>
    </row>
    <row r="197" spans="1:11" s="12" customFormat="1" ht="12.75" customHeight="1">
      <c r="A197" s="12" t="str">
        <f t="shared" si="7"/>
        <v>q</v>
      </c>
      <c r="B197" s="12">
        <v>3</v>
      </c>
      <c r="C197" s="12">
        <v>3</v>
      </c>
      <c r="D197" s="12">
        <v>3</v>
      </c>
      <c r="F197" s="16"/>
      <c r="G197" s="17" t="s">
        <v>154</v>
      </c>
      <c r="H197" s="39">
        <v>51</v>
      </c>
      <c r="I197" s="39">
        <v>52</v>
      </c>
      <c r="J197" s="39">
        <v>52</v>
      </c>
      <c r="K197" s="39"/>
    </row>
    <row r="198" spans="1:11" s="12" customFormat="1" ht="12.75" customHeight="1">
      <c r="A198" s="12" t="str">
        <f t="shared" si="7"/>
        <v>q</v>
      </c>
      <c r="B198" s="12">
        <v>4</v>
      </c>
      <c r="C198" s="12">
        <v>4</v>
      </c>
      <c r="D198" s="12">
        <v>4</v>
      </c>
      <c r="F198" s="19"/>
      <c r="G198" s="20" t="s">
        <v>155</v>
      </c>
      <c r="H198" s="21">
        <v>2681.7</v>
      </c>
      <c r="I198" s="21">
        <v>3988.3</v>
      </c>
      <c r="J198" s="21">
        <v>4418.7</v>
      </c>
      <c r="K198" s="21"/>
    </row>
    <row r="199" spans="1:11" s="12" customFormat="1" ht="12.75" customHeight="1">
      <c r="A199" s="12" t="str">
        <f t="shared" si="7"/>
        <v>q</v>
      </c>
      <c r="B199" s="12">
        <v>5</v>
      </c>
      <c r="C199" s="12">
        <v>5</v>
      </c>
      <c r="D199" s="12">
        <v>5</v>
      </c>
      <c r="F199" s="19"/>
      <c r="G199" s="22" t="s">
        <v>156</v>
      </c>
      <c r="H199" s="21">
        <v>501.6</v>
      </c>
      <c r="I199" s="21">
        <v>637.4</v>
      </c>
      <c r="J199" s="21">
        <v>670.8</v>
      </c>
      <c r="K199" s="21"/>
    </row>
    <row r="200" spans="1:11" s="12" customFormat="1" ht="12.75" customHeight="1">
      <c r="A200" s="12" t="str">
        <f t="shared" si="7"/>
        <v>q</v>
      </c>
      <c r="B200" s="12">
        <v>6</v>
      </c>
      <c r="C200" s="12">
        <v>6</v>
      </c>
      <c r="D200" s="12">
        <v>6</v>
      </c>
      <c r="F200" s="19"/>
      <c r="G200" s="22" t="s">
        <v>157</v>
      </c>
      <c r="H200" s="21">
        <v>2180.1</v>
      </c>
      <c r="I200" s="21">
        <v>3346.2</v>
      </c>
      <c r="J200" s="21">
        <v>3747.9</v>
      </c>
      <c r="K200" s="21"/>
    </row>
    <row r="201" spans="1:11" s="12" customFormat="1" ht="12.75" customHeight="1">
      <c r="A201" s="12" t="str">
        <f t="shared" si="7"/>
        <v>q</v>
      </c>
      <c r="B201" s="12">
        <v>11</v>
      </c>
      <c r="C201" s="12">
        <v>11</v>
      </c>
      <c r="D201" s="12">
        <v>11</v>
      </c>
      <c r="F201" s="19"/>
      <c r="G201" s="22" t="s">
        <v>159</v>
      </c>
      <c r="H201" s="21">
        <v>0</v>
      </c>
      <c r="I201" s="21">
        <v>4.7</v>
      </c>
      <c r="J201" s="21">
        <v>0</v>
      </c>
      <c r="K201" s="21"/>
    </row>
    <row r="202" spans="1:11" s="12" customFormat="1" ht="12.75" customHeight="1">
      <c r="A202" s="12" t="str">
        <f t="shared" si="7"/>
        <v>q</v>
      </c>
      <c r="B202" s="12">
        <v>13</v>
      </c>
      <c r="C202" s="12">
        <v>13</v>
      </c>
      <c r="D202" s="12">
        <v>13</v>
      </c>
      <c r="F202" s="33"/>
      <c r="G202" s="59" t="s">
        <v>161</v>
      </c>
      <c r="H202" s="32">
        <v>6505.1</v>
      </c>
      <c r="I202" s="32">
        <v>8215.2999999999993</v>
      </c>
      <c r="J202" s="32">
        <v>6401</v>
      </c>
      <c r="K202" s="21"/>
    </row>
    <row r="203" spans="1:11" s="12" customFormat="1" ht="33" customHeight="1">
      <c r="A203" s="12" t="str">
        <f t="shared" si="7"/>
        <v>q</v>
      </c>
      <c r="B203" s="12">
        <v>1</v>
      </c>
      <c r="C203" s="12">
        <v>1</v>
      </c>
      <c r="D203" s="12">
        <v>1</v>
      </c>
      <c r="F203" s="62">
        <v>10481</v>
      </c>
      <c r="G203" s="27" t="s">
        <v>15</v>
      </c>
      <c r="H203" s="38">
        <v>601</v>
      </c>
      <c r="I203" s="38">
        <v>779.5</v>
      </c>
      <c r="J203" s="38">
        <v>788.2</v>
      </c>
      <c r="K203" s="38"/>
    </row>
    <row r="204" spans="1:11" s="12" customFormat="1" ht="12.75" customHeight="1">
      <c r="A204" s="12" t="str">
        <f t="shared" si="7"/>
        <v>q</v>
      </c>
      <c r="B204" s="12">
        <v>3</v>
      </c>
      <c r="C204" s="12">
        <v>3</v>
      </c>
      <c r="D204" s="12">
        <v>3</v>
      </c>
      <c r="F204" s="16"/>
      <c r="G204" s="17" t="s">
        <v>154</v>
      </c>
      <c r="H204" s="18">
        <v>51</v>
      </c>
      <c r="I204" s="18">
        <v>52</v>
      </c>
      <c r="J204" s="18">
        <v>52</v>
      </c>
      <c r="K204" s="18"/>
    </row>
    <row r="205" spans="1:11" s="12" customFormat="1" ht="12.75" customHeight="1">
      <c r="A205" s="12" t="str">
        <f t="shared" si="7"/>
        <v>q</v>
      </c>
      <c r="B205" s="12">
        <v>4</v>
      </c>
      <c r="C205" s="12">
        <v>4</v>
      </c>
      <c r="D205" s="12">
        <v>4</v>
      </c>
      <c r="F205" s="19"/>
      <c r="G205" s="20" t="s">
        <v>155</v>
      </c>
      <c r="H205" s="21">
        <v>591.1</v>
      </c>
      <c r="I205" s="21">
        <v>769.5</v>
      </c>
      <c r="J205" s="21">
        <v>778.2</v>
      </c>
      <c r="K205" s="21"/>
    </row>
    <row r="206" spans="1:11" s="12" customFormat="1" ht="12.75" customHeight="1">
      <c r="A206" s="12" t="str">
        <f t="shared" si="7"/>
        <v>q</v>
      </c>
      <c r="B206" s="12">
        <v>5</v>
      </c>
      <c r="C206" s="12">
        <v>5</v>
      </c>
      <c r="D206" s="12">
        <v>5</v>
      </c>
      <c r="F206" s="19"/>
      <c r="G206" s="22" t="s">
        <v>156</v>
      </c>
      <c r="H206" s="21">
        <v>501.6</v>
      </c>
      <c r="I206" s="21">
        <v>637.4</v>
      </c>
      <c r="J206" s="21">
        <v>670.8</v>
      </c>
      <c r="K206" s="21"/>
    </row>
    <row r="207" spans="1:11" s="12" customFormat="1" ht="12.75" customHeight="1">
      <c r="A207" s="12" t="str">
        <f t="shared" si="7"/>
        <v>q</v>
      </c>
      <c r="B207" s="12">
        <v>6</v>
      </c>
      <c r="C207" s="12">
        <v>6</v>
      </c>
      <c r="D207" s="12">
        <v>6</v>
      </c>
      <c r="F207" s="19"/>
      <c r="G207" s="22" t="s">
        <v>157</v>
      </c>
      <c r="H207" s="21">
        <v>89.5</v>
      </c>
      <c r="I207" s="21">
        <v>127.4</v>
      </c>
      <c r="J207" s="21">
        <v>107.4</v>
      </c>
      <c r="K207" s="21"/>
    </row>
    <row r="208" spans="1:11" s="12" customFormat="1" ht="12.75" customHeight="1">
      <c r="A208" s="12" t="str">
        <f t="shared" ref="A208:A241" si="8">IF((H208+I208+J208)&gt;0,"q","c")</f>
        <v>q</v>
      </c>
      <c r="B208" s="12">
        <v>11</v>
      </c>
      <c r="C208" s="12">
        <v>11</v>
      </c>
      <c r="D208" s="12">
        <v>11</v>
      </c>
      <c r="F208" s="19"/>
      <c r="G208" s="22" t="s">
        <v>159</v>
      </c>
      <c r="H208" s="21">
        <v>0</v>
      </c>
      <c r="I208" s="21">
        <v>4.7</v>
      </c>
      <c r="J208" s="21">
        <v>0</v>
      </c>
      <c r="K208" s="21"/>
    </row>
    <row r="209" spans="1:11" s="12" customFormat="1" ht="12.75" customHeight="1">
      <c r="A209" s="12" t="str">
        <f t="shared" si="8"/>
        <v>q</v>
      </c>
      <c r="B209" s="12">
        <v>13</v>
      </c>
      <c r="C209" s="12">
        <v>13</v>
      </c>
      <c r="D209" s="12">
        <v>13</v>
      </c>
      <c r="F209" s="33"/>
      <c r="G209" s="20" t="s">
        <v>161</v>
      </c>
      <c r="H209" s="32">
        <v>9.9</v>
      </c>
      <c r="I209" s="32">
        <v>10</v>
      </c>
      <c r="J209" s="32">
        <v>10</v>
      </c>
      <c r="K209" s="32"/>
    </row>
    <row r="210" spans="1:11" s="12" customFormat="1" ht="35.25" customHeight="1">
      <c r="A210" s="12" t="str">
        <f t="shared" si="8"/>
        <v>q</v>
      </c>
      <c r="B210" s="12">
        <v>1</v>
      </c>
      <c r="C210" s="12">
        <v>1</v>
      </c>
      <c r="D210" s="12">
        <v>1</v>
      </c>
      <c r="F210" s="62">
        <v>10482</v>
      </c>
      <c r="G210" s="27" t="s">
        <v>16</v>
      </c>
      <c r="H210" s="38">
        <v>8585.7000000000007</v>
      </c>
      <c r="I210" s="38">
        <v>11424.1</v>
      </c>
      <c r="J210" s="38">
        <v>10031.5</v>
      </c>
      <c r="K210" s="38"/>
    </row>
    <row r="211" spans="1:11" s="12" customFormat="1" ht="12.75" customHeight="1">
      <c r="A211" s="12" t="str">
        <f t="shared" si="8"/>
        <v>q</v>
      </c>
      <c r="B211" s="12">
        <v>4</v>
      </c>
      <c r="C211" s="12">
        <v>4</v>
      </c>
      <c r="D211" s="12">
        <v>4</v>
      </c>
      <c r="F211" s="19"/>
      <c r="G211" s="20" t="s">
        <v>155</v>
      </c>
      <c r="H211" s="21">
        <v>2090.6</v>
      </c>
      <c r="I211" s="21">
        <v>3218.8</v>
      </c>
      <c r="J211" s="21">
        <v>3640.5</v>
      </c>
      <c r="K211" s="21"/>
    </row>
    <row r="212" spans="1:11" s="12" customFormat="1" ht="12.75" customHeight="1">
      <c r="A212" s="12" t="str">
        <f t="shared" si="8"/>
        <v>q</v>
      </c>
      <c r="B212" s="12">
        <v>6</v>
      </c>
      <c r="C212" s="12">
        <v>6</v>
      </c>
      <c r="D212" s="12">
        <v>6</v>
      </c>
      <c r="F212" s="19"/>
      <c r="G212" s="22" t="s">
        <v>157</v>
      </c>
      <c r="H212" s="21">
        <v>2090.6</v>
      </c>
      <c r="I212" s="21">
        <v>3218.8</v>
      </c>
      <c r="J212" s="21">
        <v>3640.5</v>
      </c>
      <c r="K212" s="21"/>
    </row>
    <row r="213" spans="1:11" s="12" customFormat="1" ht="12.75" customHeight="1">
      <c r="A213" s="12" t="str">
        <f t="shared" si="8"/>
        <v>q</v>
      </c>
      <c r="B213" s="12">
        <v>13</v>
      </c>
      <c r="C213" s="12">
        <v>13</v>
      </c>
      <c r="D213" s="12">
        <v>13</v>
      </c>
      <c r="F213" s="33"/>
      <c r="G213" s="59" t="s">
        <v>161</v>
      </c>
      <c r="H213" s="32">
        <v>6495.1</v>
      </c>
      <c r="I213" s="32">
        <v>8205.2999999999993</v>
      </c>
      <c r="J213" s="32">
        <v>6391</v>
      </c>
      <c r="K213" s="32"/>
    </row>
    <row r="214" spans="1:11" s="13" customFormat="1" ht="41.25" customHeight="1">
      <c r="A214" s="12" t="str">
        <f t="shared" si="8"/>
        <v>q</v>
      </c>
      <c r="B214" s="13">
        <v>2</v>
      </c>
      <c r="C214" s="13">
        <v>2</v>
      </c>
      <c r="D214" s="13">
        <v>2</v>
      </c>
      <c r="F214" s="64">
        <v>105</v>
      </c>
      <c r="G214" s="14" t="s">
        <v>17</v>
      </c>
      <c r="H214" s="15">
        <v>9032.2999999999993</v>
      </c>
      <c r="I214" s="15">
        <v>9006.4</v>
      </c>
      <c r="J214" s="15">
        <v>8315.4</v>
      </c>
      <c r="K214" s="15">
        <v>430.5</v>
      </c>
    </row>
    <row r="215" spans="1:11" s="12" customFormat="1" ht="12.75" customHeight="1">
      <c r="A215" s="12" t="str">
        <f t="shared" si="8"/>
        <v>q</v>
      </c>
      <c r="B215" s="12">
        <v>3</v>
      </c>
      <c r="C215" s="12">
        <v>3</v>
      </c>
      <c r="D215" s="12">
        <v>3</v>
      </c>
      <c r="F215" s="16"/>
      <c r="G215" s="17" t="s">
        <v>154</v>
      </c>
      <c r="H215" s="39">
        <v>104</v>
      </c>
      <c r="I215" s="39">
        <v>116</v>
      </c>
      <c r="J215" s="39">
        <v>117</v>
      </c>
      <c r="K215" s="39"/>
    </row>
    <row r="216" spans="1:11" s="12" customFormat="1" ht="12.75" customHeight="1">
      <c r="A216" s="12" t="str">
        <f t="shared" si="8"/>
        <v>q</v>
      </c>
      <c r="B216" s="12">
        <v>4</v>
      </c>
      <c r="C216" s="12">
        <v>4</v>
      </c>
      <c r="D216" s="12">
        <v>4</v>
      </c>
      <c r="F216" s="19"/>
      <c r="G216" s="20" t="s">
        <v>155</v>
      </c>
      <c r="H216" s="21">
        <v>3546.6</v>
      </c>
      <c r="I216" s="21">
        <v>6938.4</v>
      </c>
      <c r="J216" s="21">
        <v>8210.2000000000007</v>
      </c>
      <c r="K216" s="21"/>
    </row>
    <row r="217" spans="1:11" s="12" customFormat="1" ht="12.75" customHeight="1">
      <c r="A217" s="12" t="str">
        <f t="shared" si="8"/>
        <v>q</v>
      </c>
      <c r="B217" s="12">
        <v>5</v>
      </c>
      <c r="C217" s="12">
        <v>5</v>
      </c>
      <c r="D217" s="12">
        <v>5</v>
      </c>
      <c r="F217" s="19"/>
      <c r="G217" s="22" t="s">
        <v>156</v>
      </c>
      <c r="H217" s="21">
        <v>1528.9</v>
      </c>
      <c r="I217" s="21">
        <v>1839.5</v>
      </c>
      <c r="J217" s="21">
        <v>1997.1</v>
      </c>
      <c r="K217" s="21"/>
    </row>
    <row r="218" spans="1:11" s="12" customFormat="1" ht="12.75" customHeight="1">
      <c r="A218" s="12" t="str">
        <f t="shared" si="8"/>
        <v>q</v>
      </c>
      <c r="B218" s="12">
        <v>6</v>
      </c>
      <c r="C218" s="12">
        <v>6</v>
      </c>
      <c r="D218" s="12">
        <v>6</v>
      </c>
      <c r="F218" s="19"/>
      <c r="G218" s="22" t="s">
        <v>157</v>
      </c>
      <c r="H218" s="21">
        <v>1304.0999999999999</v>
      </c>
      <c r="I218" s="21">
        <v>1758.9</v>
      </c>
      <c r="J218" s="21">
        <v>1886.6</v>
      </c>
      <c r="K218" s="21">
        <v>430.5</v>
      </c>
    </row>
    <row r="219" spans="1:11" s="12" customFormat="1" ht="12.75" customHeight="1">
      <c r="A219" s="12" t="str">
        <f t="shared" si="8"/>
        <v>q</v>
      </c>
      <c r="B219" s="12">
        <v>8</v>
      </c>
      <c r="C219" s="12">
        <v>8</v>
      </c>
      <c r="D219" s="12">
        <v>8</v>
      </c>
      <c r="F219" s="19"/>
      <c r="G219" s="22" t="s">
        <v>163</v>
      </c>
      <c r="H219" s="21">
        <v>79.400000000000006</v>
      </c>
      <c r="I219" s="21">
        <v>230.4</v>
      </c>
      <c r="J219" s="21">
        <v>495.6</v>
      </c>
      <c r="K219" s="21"/>
    </row>
    <row r="220" spans="1:11" s="12" customFormat="1" ht="12.75" customHeight="1">
      <c r="A220" s="12" t="str">
        <f t="shared" si="8"/>
        <v>q</v>
      </c>
      <c r="B220" s="12">
        <v>11</v>
      </c>
      <c r="C220" s="12">
        <v>11</v>
      </c>
      <c r="D220" s="12">
        <v>11</v>
      </c>
      <c r="F220" s="19"/>
      <c r="G220" s="22" t="s">
        <v>159</v>
      </c>
      <c r="H220" s="21">
        <v>37.5</v>
      </c>
      <c r="I220" s="21">
        <v>18.7</v>
      </c>
      <c r="J220" s="21">
        <v>12</v>
      </c>
      <c r="K220" s="21"/>
    </row>
    <row r="221" spans="1:11" ht="12.75" customHeight="1">
      <c r="A221" s="12" t="str">
        <f t="shared" si="8"/>
        <v>q</v>
      </c>
      <c r="B221" s="12">
        <v>12</v>
      </c>
      <c r="C221" s="12">
        <v>12</v>
      </c>
      <c r="D221" s="12">
        <v>12</v>
      </c>
      <c r="E221" s="12"/>
      <c r="F221" s="23"/>
      <c r="G221" s="22" t="s">
        <v>160</v>
      </c>
      <c r="H221" s="21">
        <v>596.70000000000005</v>
      </c>
      <c r="I221" s="21">
        <v>3090.9</v>
      </c>
      <c r="J221" s="21">
        <v>3297.9</v>
      </c>
      <c r="K221" s="21"/>
    </row>
    <row r="222" spans="1:11" s="12" customFormat="1" ht="12.75" customHeight="1">
      <c r="A222" s="12" t="str">
        <f t="shared" si="8"/>
        <v>q</v>
      </c>
      <c r="B222" s="12">
        <v>13</v>
      </c>
      <c r="C222" s="12">
        <v>13</v>
      </c>
      <c r="D222" s="12">
        <v>13</v>
      </c>
      <c r="F222" s="19"/>
      <c r="G222" s="20" t="s">
        <v>161</v>
      </c>
      <c r="H222" s="21">
        <v>720.1</v>
      </c>
      <c r="I222" s="21">
        <v>1139</v>
      </c>
      <c r="J222" s="21">
        <v>626.20000000000005</v>
      </c>
      <c r="K222" s="21"/>
    </row>
    <row r="223" spans="1:11" s="12" customFormat="1" ht="12.75" customHeight="1">
      <c r="A223" s="12" t="str">
        <f t="shared" si="8"/>
        <v>q</v>
      </c>
      <c r="B223" s="12">
        <v>15</v>
      </c>
      <c r="C223" s="12">
        <v>15</v>
      </c>
      <c r="D223" s="12">
        <v>15</v>
      </c>
      <c r="F223" s="33"/>
      <c r="G223" s="24" t="s">
        <v>162</v>
      </c>
      <c r="H223" s="32">
        <v>4765.6000000000004</v>
      </c>
      <c r="I223" s="32">
        <v>929.1</v>
      </c>
      <c r="J223" s="32">
        <v>0</v>
      </c>
      <c r="K223" s="32"/>
    </row>
    <row r="224" spans="1:11" ht="33.75" customHeight="1">
      <c r="A224" s="12" t="str">
        <f t="shared" si="8"/>
        <v>q</v>
      </c>
      <c r="B224" s="12">
        <v>1</v>
      </c>
      <c r="C224" s="12">
        <v>1</v>
      </c>
      <c r="D224" s="12">
        <v>1</v>
      </c>
      <c r="E224" s="12"/>
      <c r="F224" s="62">
        <v>1051</v>
      </c>
      <c r="G224" s="27" t="s">
        <v>18</v>
      </c>
      <c r="H224" s="38">
        <v>3964.2</v>
      </c>
      <c r="I224" s="38">
        <v>4444</v>
      </c>
      <c r="J224" s="38">
        <v>3944.8</v>
      </c>
      <c r="K224" s="38"/>
    </row>
    <row r="225" spans="1:11" s="12" customFormat="1" ht="12.75" customHeight="1">
      <c r="A225" s="12" t="str">
        <f t="shared" si="8"/>
        <v>q</v>
      </c>
      <c r="B225" s="12">
        <v>3</v>
      </c>
      <c r="C225" s="12">
        <v>3</v>
      </c>
      <c r="D225" s="12">
        <v>3</v>
      </c>
      <c r="F225" s="16"/>
      <c r="G225" s="17" t="s">
        <v>154</v>
      </c>
      <c r="H225" s="18">
        <v>95</v>
      </c>
      <c r="I225" s="18">
        <v>107</v>
      </c>
      <c r="J225" s="18">
        <v>108</v>
      </c>
      <c r="K225" s="18"/>
    </row>
    <row r="226" spans="1:11" s="12" customFormat="1" ht="12.75" customHeight="1">
      <c r="A226" s="12" t="str">
        <f t="shared" si="8"/>
        <v>q</v>
      </c>
      <c r="B226" s="12">
        <v>4</v>
      </c>
      <c r="C226" s="12">
        <v>4</v>
      </c>
      <c r="D226" s="12">
        <v>4</v>
      </c>
      <c r="F226" s="19"/>
      <c r="G226" s="20" t="s">
        <v>155</v>
      </c>
      <c r="H226" s="21">
        <v>3281.8</v>
      </c>
      <c r="I226" s="21">
        <v>3463.8</v>
      </c>
      <c r="J226" s="21">
        <v>3323.8</v>
      </c>
      <c r="K226" s="21"/>
    </row>
    <row r="227" spans="1:11" s="12" customFormat="1" ht="12.75" customHeight="1">
      <c r="A227" s="12" t="str">
        <f t="shared" si="8"/>
        <v>q</v>
      </c>
      <c r="B227" s="12">
        <v>5</v>
      </c>
      <c r="C227" s="12">
        <v>5</v>
      </c>
      <c r="D227" s="12">
        <v>5</v>
      </c>
      <c r="F227" s="19"/>
      <c r="G227" s="22" t="s">
        <v>156</v>
      </c>
      <c r="H227" s="21">
        <v>1409.2</v>
      </c>
      <c r="I227" s="21">
        <v>1703.5</v>
      </c>
      <c r="J227" s="21">
        <v>1862.5</v>
      </c>
      <c r="K227" s="21"/>
    </row>
    <row r="228" spans="1:11" s="12" customFormat="1" ht="12.75" customHeight="1">
      <c r="A228" s="12" t="str">
        <f t="shared" si="8"/>
        <v>q</v>
      </c>
      <c r="B228" s="12">
        <v>6</v>
      </c>
      <c r="C228" s="12">
        <v>6</v>
      </c>
      <c r="D228" s="12">
        <v>6</v>
      </c>
      <c r="F228" s="19"/>
      <c r="G228" s="22" t="s">
        <v>157</v>
      </c>
      <c r="H228" s="21">
        <v>1261.2</v>
      </c>
      <c r="I228" s="21">
        <v>1633.4</v>
      </c>
      <c r="J228" s="21">
        <v>1419.3</v>
      </c>
      <c r="K228" s="21"/>
    </row>
    <row r="229" spans="1:11" s="12" customFormat="1" ht="12.75" customHeight="1">
      <c r="A229" s="12" t="str">
        <f t="shared" si="8"/>
        <v>q</v>
      </c>
      <c r="B229" s="12">
        <v>11</v>
      </c>
      <c r="C229" s="12">
        <v>11</v>
      </c>
      <c r="D229" s="12">
        <v>11</v>
      </c>
      <c r="F229" s="19"/>
      <c r="G229" s="22" t="s">
        <v>159</v>
      </c>
      <c r="H229" s="21">
        <v>14.6</v>
      </c>
      <c r="I229" s="21">
        <v>12</v>
      </c>
      <c r="J229" s="21">
        <v>12</v>
      </c>
      <c r="K229" s="21"/>
    </row>
    <row r="230" spans="1:11" ht="12.75" customHeight="1">
      <c r="A230" s="12" t="str">
        <f t="shared" si="8"/>
        <v>q</v>
      </c>
      <c r="B230" s="12">
        <v>12</v>
      </c>
      <c r="C230" s="12">
        <v>12</v>
      </c>
      <c r="D230" s="12">
        <v>12</v>
      </c>
      <c r="E230" s="12"/>
      <c r="F230" s="23"/>
      <c r="G230" s="22" t="s">
        <v>160</v>
      </c>
      <c r="H230" s="21">
        <v>596.70000000000005</v>
      </c>
      <c r="I230" s="21">
        <v>114.9</v>
      </c>
      <c r="J230" s="21">
        <v>30</v>
      </c>
      <c r="K230" s="21"/>
    </row>
    <row r="231" spans="1:11" s="12" customFormat="1" ht="12.75" customHeight="1">
      <c r="A231" s="12" t="str">
        <f t="shared" si="8"/>
        <v>q</v>
      </c>
      <c r="B231" s="12">
        <v>13</v>
      </c>
      <c r="C231" s="12">
        <v>13</v>
      </c>
      <c r="D231" s="12">
        <v>13</v>
      </c>
      <c r="F231" s="19"/>
      <c r="G231" s="20" t="s">
        <v>161</v>
      </c>
      <c r="H231" s="21">
        <v>677.6</v>
      </c>
      <c r="I231" s="21">
        <v>976.1</v>
      </c>
      <c r="J231" s="21">
        <v>621</v>
      </c>
      <c r="K231" s="21"/>
    </row>
    <row r="232" spans="1:11" s="12" customFormat="1" ht="12.75" customHeight="1">
      <c r="A232" s="12" t="str">
        <f t="shared" si="8"/>
        <v>q</v>
      </c>
      <c r="B232" s="12">
        <v>15</v>
      </c>
      <c r="C232" s="12">
        <v>15</v>
      </c>
      <c r="D232" s="12">
        <v>15</v>
      </c>
      <c r="F232" s="16"/>
      <c r="G232" s="24" t="s">
        <v>162</v>
      </c>
      <c r="H232" s="25">
        <v>4.8</v>
      </c>
      <c r="I232" s="25">
        <v>4.0999999999999996</v>
      </c>
      <c r="J232" s="25">
        <v>0</v>
      </c>
      <c r="K232" s="25"/>
    </row>
    <row r="233" spans="1:11" ht="22.5" customHeight="1">
      <c r="A233" s="12" t="str">
        <f t="shared" si="8"/>
        <v>q</v>
      </c>
      <c r="B233" s="12">
        <v>1</v>
      </c>
      <c r="C233" s="12">
        <v>1</v>
      </c>
      <c r="D233" s="12">
        <v>1</v>
      </c>
      <c r="E233" s="12"/>
      <c r="F233" s="65">
        <v>1052</v>
      </c>
      <c r="G233" s="27" t="s">
        <v>19</v>
      </c>
      <c r="H233" s="38">
        <v>203.6</v>
      </c>
      <c r="I233" s="38">
        <v>261.5</v>
      </c>
      <c r="J233" s="38">
        <v>176.7</v>
      </c>
      <c r="K233" s="38"/>
    </row>
    <row r="234" spans="1:11" s="12" customFormat="1" ht="12.75" customHeight="1">
      <c r="A234" s="12" t="str">
        <f t="shared" si="8"/>
        <v>q</v>
      </c>
      <c r="B234" s="12">
        <v>3</v>
      </c>
      <c r="C234" s="12">
        <v>3</v>
      </c>
      <c r="D234" s="12">
        <v>3</v>
      </c>
      <c r="F234" s="16"/>
      <c r="G234" s="17" t="s">
        <v>154</v>
      </c>
      <c r="H234" s="18">
        <v>9</v>
      </c>
      <c r="I234" s="18">
        <v>9</v>
      </c>
      <c r="J234" s="18">
        <v>9</v>
      </c>
      <c r="K234" s="18"/>
    </row>
    <row r="235" spans="1:11" s="12" customFormat="1" ht="12.75" customHeight="1">
      <c r="A235" s="12" t="str">
        <f t="shared" si="8"/>
        <v>q</v>
      </c>
      <c r="B235" s="12">
        <v>4</v>
      </c>
      <c r="C235" s="12">
        <v>4</v>
      </c>
      <c r="D235" s="12">
        <v>4</v>
      </c>
      <c r="F235" s="19"/>
      <c r="G235" s="20" t="s">
        <v>155</v>
      </c>
      <c r="H235" s="21">
        <v>161.19999999999999</v>
      </c>
      <c r="I235" s="21">
        <v>204.8</v>
      </c>
      <c r="J235" s="21">
        <v>171.5</v>
      </c>
      <c r="K235" s="21"/>
    </row>
    <row r="236" spans="1:11" s="12" customFormat="1" ht="12.75" customHeight="1">
      <c r="A236" s="12" t="str">
        <f t="shared" si="8"/>
        <v>q</v>
      </c>
      <c r="B236" s="12">
        <v>5</v>
      </c>
      <c r="C236" s="12">
        <v>5</v>
      </c>
      <c r="D236" s="12">
        <v>5</v>
      </c>
      <c r="F236" s="19"/>
      <c r="G236" s="22" t="s">
        <v>156</v>
      </c>
      <c r="H236" s="21">
        <v>119.7</v>
      </c>
      <c r="I236" s="21">
        <v>136</v>
      </c>
      <c r="J236" s="21">
        <v>134.6</v>
      </c>
      <c r="K236" s="21"/>
    </row>
    <row r="237" spans="1:11" s="12" customFormat="1" ht="12.75" customHeight="1">
      <c r="A237" s="12" t="str">
        <f t="shared" si="8"/>
        <v>q</v>
      </c>
      <c r="B237" s="12">
        <v>6</v>
      </c>
      <c r="C237" s="12">
        <v>6</v>
      </c>
      <c r="D237" s="12">
        <v>6</v>
      </c>
      <c r="F237" s="19"/>
      <c r="G237" s="22" t="s">
        <v>157</v>
      </c>
      <c r="H237" s="21">
        <v>41.5</v>
      </c>
      <c r="I237" s="21">
        <v>62.1</v>
      </c>
      <c r="J237" s="21">
        <v>36.799999999999997</v>
      </c>
      <c r="K237" s="21"/>
    </row>
    <row r="238" spans="1:11" s="12" customFormat="1" ht="12.75" customHeight="1">
      <c r="A238" s="12" t="str">
        <f t="shared" si="8"/>
        <v>q</v>
      </c>
      <c r="B238" s="12">
        <v>11</v>
      </c>
      <c r="C238" s="12">
        <v>11</v>
      </c>
      <c r="D238" s="12">
        <v>11</v>
      </c>
      <c r="F238" s="19"/>
      <c r="G238" s="22" t="s">
        <v>159</v>
      </c>
      <c r="H238" s="21">
        <v>0</v>
      </c>
      <c r="I238" s="21">
        <v>6.7</v>
      </c>
      <c r="J238" s="21">
        <v>0</v>
      </c>
      <c r="K238" s="21"/>
    </row>
    <row r="239" spans="1:11" ht="12.75" customHeight="1">
      <c r="A239" s="12" t="str">
        <f t="shared" si="8"/>
        <v>q</v>
      </c>
      <c r="B239" s="12">
        <v>12</v>
      </c>
      <c r="C239" s="12">
        <v>12</v>
      </c>
      <c r="D239" s="12">
        <v>12</v>
      </c>
      <c r="E239" s="12"/>
      <c r="F239" s="23"/>
      <c r="G239" s="22" t="s">
        <v>160</v>
      </c>
      <c r="H239" s="21">
        <v>0</v>
      </c>
      <c r="I239" s="21">
        <v>0</v>
      </c>
      <c r="J239" s="21">
        <v>0.1</v>
      </c>
      <c r="K239" s="21"/>
    </row>
    <row r="240" spans="1:11" s="12" customFormat="1" ht="12.75" customHeight="1">
      <c r="A240" s="12" t="str">
        <f t="shared" si="8"/>
        <v>q</v>
      </c>
      <c r="B240" s="12">
        <v>13</v>
      </c>
      <c r="C240" s="12">
        <v>13</v>
      </c>
      <c r="D240" s="12">
        <v>13</v>
      </c>
      <c r="F240" s="33"/>
      <c r="G240" s="20" t="s">
        <v>161</v>
      </c>
      <c r="H240" s="32">
        <v>42.5</v>
      </c>
      <c r="I240" s="32">
        <v>56.7</v>
      </c>
      <c r="J240" s="32">
        <v>5.2</v>
      </c>
      <c r="K240" s="32"/>
    </row>
    <row r="241" spans="1:11" ht="22.5" customHeight="1">
      <c r="A241" s="12" t="str">
        <f t="shared" si="8"/>
        <v>q</v>
      </c>
      <c r="B241" s="12">
        <v>1</v>
      </c>
      <c r="C241" s="12">
        <v>1</v>
      </c>
      <c r="D241" s="12">
        <v>1</v>
      </c>
      <c r="E241" s="12"/>
      <c r="F241" s="65" t="s">
        <v>127</v>
      </c>
      <c r="G241" s="27" t="s">
        <v>183</v>
      </c>
      <c r="H241" s="38">
        <v>0</v>
      </c>
      <c r="I241" s="38">
        <v>169.5</v>
      </c>
      <c r="J241" s="38">
        <v>430.5</v>
      </c>
      <c r="K241" s="38">
        <v>430.5</v>
      </c>
    </row>
    <row r="242" spans="1:11" s="12" customFormat="1" ht="12.75" customHeight="1">
      <c r="A242" s="12" t="str">
        <f t="shared" ref="A242:A260" si="9">IF((H242+I242+J242)&gt;0,"q","c")</f>
        <v>q</v>
      </c>
      <c r="B242" s="12">
        <v>4</v>
      </c>
      <c r="C242" s="12">
        <v>4</v>
      </c>
      <c r="D242" s="12">
        <v>4</v>
      </c>
      <c r="F242" s="19"/>
      <c r="G242" s="20" t="s">
        <v>155</v>
      </c>
      <c r="H242" s="21">
        <v>0</v>
      </c>
      <c r="I242" s="21">
        <v>63.4</v>
      </c>
      <c r="J242" s="21">
        <v>430.5</v>
      </c>
      <c r="K242" s="21">
        <v>430.5</v>
      </c>
    </row>
    <row r="243" spans="1:11" s="12" customFormat="1" ht="12.75" customHeight="1">
      <c r="A243" s="12" t="str">
        <f t="shared" si="9"/>
        <v>q</v>
      </c>
      <c r="B243" s="12">
        <v>6</v>
      </c>
      <c r="C243" s="12">
        <v>6</v>
      </c>
      <c r="D243" s="12">
        <v>6</v>
      </c>
      <c r="F243" s="19"/>
      <c r="G243" s="22" t="s">
        <v>157</v>
      </c>
      <c r="H243" s="21">
        <v>0</v>
      </c>
      <c r="I243" s="21">
        <v>63.4</v>
      </c>
      <c r="J243" s="21">
        <v>430.5</v>
      </c>
      <c r="K243" s="21">
        <v>430.5</v>
      </c>
    </row>
    <row r="244" spans="1:11" s="12" customFormat="1" ht="12.75" customHeight="1">
      <c r="A244" s="12" t="str">
        <f t="shared" si="9"/>
        <v>q</v>
      </c>
      <c r="B244" s="12">
        <v>13</v>
      </c>
      <c r="C244" s="12">
        <v>13</v>
      </c>
      <c r="D244" s="12">
        <v>13</v>
      </c>
      <c r="F244" s="19"/>
      <c r="G244" s="20" t="s">
        <v>161</v>
      </c>
      <c r="H244" s="21">
        <v>0</v>
      </c>
      <c r="I244" s="21">
        <v>106.2</v>
      </c>
      <c r="J244" s="21">
        <v>0</v>
      </c>
      <c r="K244" s="21">
        <v>0</v>
      </c>
    </row>
    <row r="245" spans="1:11" ht="22.5" customHeight="1">
      <c r="A245" s="12" t="str">
        <f t="shared" si="9"/>
        <v>q</v>
      </c>
      <c r="B245" s="12">
        <v>1</v>
      </c>
      <c r="C245" s="12">
        <v>1</v>
      </c>
      <c r="D245" s="12">
        <v>1</v>
      </c>
      <c r="E245" s="12"/>
      <c r="F245" s="65">
        <v>10531</v>
      </c>
      <c r="G245" s="27" t="s">
        <v>184</v>
      </c>
      <c r="H245" s="38">
        <v>0</v>
      </c>
      <c r="I245" s="38">
        <v>169.5</v>
      </c>
      <c r="J245" s="38">
        <v>430.5</v>
      </c>
      <c r="K245" s="38">
        <v>430.5</v>
      </c>
    </row>
    <row r="246" spans="1:11" s="12" customFormat="1" ht="12.75" customHeight="1">
      <c r="A246" s="12" t="str">
        <f>IF((H246+I246+J246)&gt;0,"q","c")</f>
        <v>q</v>
      </c>
      <c r="B246" s="12">
        <v>4</v>
      </c>
      <c r="C246" s="12">
        <v>4</v>
      </c>
      <c r="D246" s="12">
        <v>4</v>
      </c>
      <c r="F246" s="19"/>
      <c r="G246" s="20" t="s">
        <v>155</v>
      </c>
      <c r="H246" s="21">
        <v>0</v>
      </c>
      <c r="I246" s="21">
        <v>63.4</v>
      </c>
      <c r="J246" s="21">
        <v>430.5</v>
      </c>
      <c r="K246" s="21">
        <v>430.5</v>
      </c>
    </row>
    <row r="247" spans="1:11" s="12" customFormat="1" ht="12.75" customHeight="1">
      <c r="A247" s="12" t="str">
        <f>IF((H247+I247+J247)&gt;0,"q","c")</f>
        <v>q</v>
      </c>
      <c r="B247" s="12">
        <v>6</v>
      </c>
      <c r="C247" s="12">
        <v>6</v>
      </c>
      <c r="D247" s="12">
        <v>6</v>
      </c>
      <c r="F247" s="19"/>
      <c r="G247" s="22" t="s">
        <v>157</v>
      </c>
      <c r="H247" s="21">
        <v>0</v>
      </c>
      <c r="I247" s="21">
        <v>63.4</v>
      </c>
      <c r="J247" s="21">
        <v>430.5</v>
      </c>
      <c r="K247" s="21">
        <v>430.5</v>
      </c>
    </row>
    <row r="248" spans="1:11" s="12" customFormat="1" ht="12.75" customHeight="1">
      <c r="A248" s="12" t="str">
        <f>IF((H248+I248+J248)&gt;0,"q","c")</f>
        <v>q</v>
      </c>
      <c r="B248" s="12">
        <v>13</v>
      </c>
      <c r="C248" s="12">
        <v>13</v>
      </c>
      <c r="D248" s="12">
        <v>13</v>
      </c>
      <c r="F248" s="19"/>
      <c r="G248" s="20" t="s">
        <v>161</v>
      </c>
      <c r="H248" s="21">
        <v>0</v>
      </c>
      <c r="I248" s="21">
        <v>106.2</v>
      </c>
      <c r="J248" s="21">
        <v>0</v>
      </c>
      <c r="K248" s="21"/>
    </row>
    <row r="249" spans="1:11" ht="22.5" customHeight="1">
      <c r="A249" s="12" t="str">
        <f t="shared" si="9"/>
        <v>q</v>
      </c>
      <c r="B249" s="12">
        <v>1</v>
      </c>
      <c r="C249" s="12">
        <v>1</v>
      </c>
      <c r="D249" s="12">
        <v>1</v>
      </c>
      <c r="E249" s="12"/>
      <c r="F249" s="62">
        <v>1054</v>
      </c>
      <c r="G249" s="27" t="s">
        <v>20</v>
      </c>
      <c r="H249" s="38">
        <v>24.3</v>
      </c>
      <c r="I249" s="38">
        <v>0</v>
      </c>
      <c r="J249" s="38">
        <v>0</v>
      </c>
      <c r="K249" s="38"/>
    </row>
    <row r="250" spans="1:11" s="12" customFormat="1" ht="12.75" customHeight="1">
      <c r="A250" s="12" t="str">
        <f t="shared" si="9"/>
        <v>q</v>
      </c>
      <c r="B250" s="12">
        <v>4</v>
      </c>
      <c r="C250" s="12">
        <v>4</v>
      </c>
      <c r="D250" s="12">
        <v>4</v>
      </c>
      <c r="F250" s="19"/>
      <c r="G250" s="20" t="s">
        <v>155</v>
      </c>
      <c r="H250" s="21">
        <v>24.3</v>
      </c>
      <c r="I250" s="21">
        <v>0</v>
      </c>
      <c r="J250" s="21">
        <v>0</v>
      </c>
      <c r="K250" s="21"/>
    </row>
    <row r="251" spans="1:11" s="12" customFormat="1" ht="12.75" customHeight="1">
      <c r="A251" s="12" t="str">
        <f t="shared" si="9"/>
        <v>q</v>
      </c>
      <c r="B251" s="12">
        <v>6</v>
      </c>
      <c r="C251" s="12">
        <v>6</v>
      </c>
      <c r="D251" s="12">
        <v>6</v>
      </c>
      <c r="F251" s="19"/>
      <c r="G251" s="22" t="s">
        <v>157</v>
      </c>
      <c r="H251" s="21">
        <v>1.4</v>
      </c>
      <c r="I251" s="21">
        <v>0</v>
      </c>
      <c r="J251" s="21">
        <v>0</v>
      </c>
      <c r="K251" s="21"/>
    </row>
    <row r="252" spans="1:11" s="12" customFormat="1" ht="12.75" customHeight="1">
      <c r="A252" s="12" t="str">
        <f t="shared" si="9"/>
        <v>q</v>
      </c>
      <c r="B252" s="12">
        <v>11</v>
      </c>
      <c r="C252" s="12">
        <v>11</v>
      </c>
      <c r="D252" s="12">
        <v>11</v>
      </c>
      <c r="F252" s="33"/>
      <c r="G252" s="60" t="s">
        <v>159</v>
      </c>
      <c r="H252" s="32">
        <v>22.9</v>
      </c>
      <c r="I252" s="32">
        <v>0</v>
      </c>
      <c r="J252" s="32">
        <v>0</v>
      </c>
      <c r="K252" s="32"/>
    </row>
    <row r="253" spans="1:11" s="12" customFormat="1" ht="33" customHeight="1">
      <c r="A253" s="12" t="str">
        <f t="shared" si="9"/>
        <v>q</v>
      </c>
      <c r="B253" s="12">
        <v>1</v>
      </c>
      <c r="C253" s="12">
        <v>1</v>
      </c>
      <c r="D253" s="12">
        <v>1</v>
      </c>
      <c r="F253" s="62" t="s">
        <v>128</v>
      </c>
      <c r="G253" s="31" t="s">
        <v>185</v>
      </c>
      <c r="H253" s="38">
        <v>0</v>
      </c>
      <c r="I253" s="38">
        <v>50</v>
      </c>
      <c r="J253" s="38">
        <v>40</v>
      </c>
      <c r="K253" s="38"/>
    </row>
    <row r="254" spans="1:11" s="12" customFormat="1" ht="12.75" customHeight="1">
      <c r="A254" s="12" t="str">
        <f t="shared" si="9"/>
        <v>q</v>
      </c>
      <c r="B254" s="12">
        <v>4</v>
      </c>
      <c r="C254" s="12">
        <v>4</v>
      </c>
      <c r="D254" s="12">
        <v>4</v>
      </c>
      <c r="F254" s="19"/>
      <c r="G254" s="20" t="s">
        <v>155</v>
      </c>
      <c r="H254" s="21">
        <v>0</v>
      </c>
      <c r="I254" s="21">
        <v>50</v>
      </c>
      <c r="J254" s="21">
        <v>40</v>
      </c>
      <c r="K254" s="21"/>
    </row>
    <row r="255" spans="1:11" ht="12.75" customHeight="1">
      <c r="A255" s="12" t="str">
        <f t="shared" si="9"/>
        <v>q</v>
      </c>
      <c r="B255" s="12">
        <v>12</v>
      </c>
      <c r="C255" s="12">
        <v>12</v>
      </c>
      <c r="D255" s="12">
        <v>12</v>
      </c>
      <c r="E255" s="12"/>
      <c r="F255" s="37"/>
      <c r="G255" s="60" t="s">
        <v>160</v>
      </c>
      <c r="H255" s="32">
        <v>0</v>
      </c>
      <c r="I255" s="32">
        <v>50</v>
      </c>
      <c r="J255" s="32">
        <v>40</v>
      </c>
      <c r="K255" s="21"/>
    </row>
    <row r="256" spans="1:11" s="12" customFormat="1" ht="18.75" customHeight="1">
      <c r="A256" s="12" t="str">
        <f t="shared" si="9"/>
        <v>q</v>
      </c>
      <c r="B256" s="12">
        <v>1</v>
      </c>
      <c r="C256" s="12">
        <v>1</v>
      </c>
      <c r="D256" s="12">
        <v>1</v>
      </c>
      <c r="F256" s="62">
        <v>10551</v>
      </c>
      <c r="G256" s="27" t="s">
        <v>200</v>
      </c>
      <c r="H256" s="38">
        <v>0</v>
      </c>
      <c r="I256" s="38">
        <v>0</v>
      </c>
      <c r="J256" s="38">
        <v>40</v>
      </c>
      <c r="K256" s="38"/>
    </row>
    <row r="257" spans="1:11" s="12" customFormat="1" ht="12.75" customHeight="1">
      <c r="A257" s="12" t="str">
        <f t="shared" si="9"/>
        <v>q</v>
      </c>
      <c r="B257" s="12">
        <v>4</v>
      </c>
      <c r="C257" s="12">
        <v>4</v>
      </c>
      <c r="D257" s="12">
        <v>4</v>
      </c>
      <c r="F257" s="19"/>
      <c r="G257" s="20" t="s">
        <v>155</v>
      </c>
      <c r="H257" s="21">
        <v>0</v>
      </c>
      <c r="I257" s="21">
        <v>0</v>
      </c>
      <c r="J257" s="21">
        <v>40</v>
      </c>
      <c r="K257" s="21"/>
    </row>
    <row r="258" spans="1:11" ht="12.75" customHeight="1">
      <c r="A258" s="12" t="str">
        <f t="shared" si="9"/>
        <v>q</v>
      </c>
      <c r="B258" s="12">
        <v>12</v>
      </c>
      <c r="C258" s="12">
        <v>12</v>
      </c>
      <c r="D258" s="12">
        <v>12</v>
      </c>
      <c r="E258" s="12"/>
      <c r="F258" s="23"/>
      <c r="G258" s="22" t="s">
        <v>160</v>
      </c>
      <c r="H258" s="21">
        <v>0</v>
      </c>
      <c r="I258" s="21">
        <v>0</v>
      </c>
      <c r="J258" s="21">
        <v>40</v>
      </c>
      <c r="K258" s="21"/>
    </row>
    <row r="259" spans="1:11" s="12" customFormat="1" ht="18.75" customHeight="1">
      <c r="A259" s="12" t="str">
        <f t="shared" si="9"/>
        <v>q</v>
      </c>
      <c r="B259" s="12">
        <v>1</v>
      </c>
      <c r="C259" s="12">
        <v>1</v>
      </c>
      <c r="D259" s="12">
        <v>1</v>
      </c>
      <c r="F259" s="62" t="s">
        <v>129</v>
      </c>
      <c r="G259" s="27" t="s">
        <v>201</v>
      </c>
      <c r="H259" s="38">
        <v>0</v>
      </c>
      <c r="I259" s="38">
        <v>50</v>
      </c>
      <c r="J259" s="38">
        <v>0</v>
      </c>
      <c r="K259" s="38"/>
    </row>
    <row r="260" spans="1:11" s="12" customFormat="1" ht="12.75" customHeight="1">
      <c r="A260" s="12" t="str">
        <f t="shared" si="9"/>
        <v>q</v>
      </c>
      <c r="B260" s="12">
        <v>4</v>
      </c>
      <c r="C260" s="12">
        <v>4</v>
      </c>
      <c r="D260" s="12">
        <v>4</v>
      </c>
      <c r="F260" s="19"/>
      <c r="G260" s="20" t="s">
        <v>155</v>
      </c>
      <c r="H260" s="21">
        <v>0</v>
      </c>
      <c r="I260" s="21">
        <v>50</v>
      </c>
      <c r="J260" s="21">
        <v>0</v>
      </c>
      <c r="K260" s="21"/>
    </row>
    <row r="261" spans="1:11" ht="12.75" customHeight="1">
      <c r="A261" s="12" t="str">
        <f t="shared" ref="A261:A268" si="10">IF((H261+I261+J261)&gt;0,"q","c")</f>
        <v>q</v>
      </c>
      <c r="B261" s="12">
        <v>12</v>
      </c>
      <c r="C261" s="12">
        <v>12</v>
      </c>
      <c r="D261" s="12">
        <v>12</v>
      </c>
      <c r="E261" s="12"/>
      <c r="F261" s="23"/>
      <c r="G261" s="22" t="s">
        <v>160</v>
      </c>
      <c r="H261" s="21">
        <v>0</v>
      </c>
      <c r="I261" s="21">
        <v>50</v>
      </c>
      <c r="J261" s="21">
        <v>0</v>
      </c>
      <c r="K261" s="21"/>
    </row>
    <row r="262" spans="1:11" ht="33.75" customHeight="1">
      <c r="A262" s="12" t="str">
        <f t="shared" si="10"/>
        <v>q</v>
      </c>
      <c r="B262" s="12">
        <v>1</v>
      </c>
      <c r="C262" s="12">
        <v>1</v>
      </c>
      <c r="D262" s="12">
        <v>1</v>
      </c>
      <c r="E262" s="12"/>
      <c r="F262" s="62" t="s">
        <v>130</v>
      </c>
      <c r="G262" s="27" t="s">
        <v>186</v>
      </c>
      <c r="H262" s="38">
        <v>0</v>
      </c>
      <c r="I262" s="38">
        <v>2</v>
      </c>
      <c r="J262" s="38">
        <v>0</v>
      </c>
      <c r="K262" s="38"/>
    </row>
    <row r="263" spans="1:11" s="12" customFormat="1" ht="12.75" customHeight="1">
      <c r="A263" s="12" t="str">
        <f t="shared" si="10"/>
        <v>q</v>
      </c>
      <c r="B263" s="12">
        <v>4</v>
      </c>
      <c r="C263" s="12">
        <v>4</v>
      </c>
      <c r="D263" s="12">
        <v>4</v>
      </c>
      <c r="F263" s="19"/>
      <c r="G263" s="20" t="s">
        <v>155</v>
      </c>
      <c r="H263" s="21">
        <v>0</v>
      </c>
      <c r="I263" s="21">
        <v>2</v>
      </c>
      <c r="J263" s="21">
        <v>0</v>
      </c>
      <c r="K263" s="21"/>
    </row>
    <row r="264" spans="1:11" ht="12.75" customHeight="1">
      <c r="A264" s="12" t="str">
        <f t="shared" si="10"/>
        <v>q</v>
      </c>
      <c r="B264" s="12">
        <v>12</v>
      </c>
      <c r="C264" s="12">
        <v>12</v>
      </c>
      <c r="D264" s="12">
        <v>12</v>
      </c>
      <c r="E264" s="12"/>
      <c r="F264" s="23"/>
      <c r="G264" s="22" t="s">
        <v>160</v>
      </c>
      <c r="H264" s="21">
        <v>0</v>
      </c>
      <c r="I264" s="21">
        <v>2</v>
      </c>
      <c r="J264" s="21">
        <v>0</v>
      </c>
      <c r="K264" s="21"/>
    </row>
    <row r="265" spans="1:11" ht="21" customHeight="1">
      <c r="A265" s="12" t="str">
        <f t="shared" si="10"/>
        <v>q</v>
      </c>
      <c r="B265" s="12">
        <v>1</v>
      </c>
      <c r="C265" s="12">
        <v>1</v>
      </c>
      <c r="D265" s="12">
        <v>1</v>
      </c>
      <c r="E265" s="12"/>
      <c r="F265" s="62">
        <v>1057</v>
      </c>
      <c r="G265" s="27" t="s">
        <v>21</v>
      </c>
      <c r="H265" s="38">
        <v>0</v>
      </c>
      <c r="I265" s="38">
        <v>1253.5999999999999</v>
      </c>
      <c r="J265" s="38">
        <v>1500</v>
      </c>
      <c r="K265" s="38"/>
    </row>
    <row r="266" spans="1:11" s="12" customFormat="1" ht="12.75" customHeight="1">
      <c r="A266" s="12" t="str">
        <f t="shared" si="10"/>
        <v>q</v>
      </c>
      <c r="B266" s="12">
        <v>4</v>
      </c>
      <c r="C266" s="12">
        <v>4</v>
      </c>
      <c r="D266" s="12">
        <v>4</v>
      </c>
      <c r="F266" s="19"/>
      <c r="G266" s="20" t="s">
        <v>155</v>
      </c>
      <c r="H266" s="21">
        <v>0</v>
      </c>
      <c r="I266" s="21">
        <v>1253.5999999999999</v>
      </c>
      <c r="J266" s="21">
        <v>1500</v>
      </c>
      <c r="K266" s="21"/>
    </row>
    <row r="267" spans="1:11" ht="12.75" customHeight="1">
      <c r="A267" s="12" t="str">
        <f t="shared" si="10"/>
        <v>q</v>
      </c>
      <c r="B267" s="12">
        <v>12</v>
      </c>
      <c r="C267" s="12">
        <v>12</v>
      </c>
      <c r="D267" s="12">
        <v>12</v>
      </c>
      <c r="E267" s="12"/>
      <c r="F267" s="23"/>
      <c r="G267" s="22" t="s">
        <v>160</v>
      </c>
      <c r="H267" s="21">
        <v>0</v>
      </c>
      <c r="I267" s="21">
        <v>1253.5999999999999</v>
      </c>
      <c r="J267" s="21">
        <v>1500</v>
      </c>
      <c r="K267" s="21"/>
    </row>
    <row r="268" spans="1:11" ht="21" customHeight="1">
      <c r="A268" s="12" t="str">
        <f t="shared" si="10"/>
        <v>q</v>
      </c>
      <c r="B268" s="12">
        <v>1</v>
      </c>
      <c r="C268" s="12">
        <v>1</v>
      </c>
      <c r="D268" s="12">
        <v>1</v>
      </c>
      <c r="E268" s="12"/>
      <c r="F268" s="62">
        <v>1058</v>
      </c>
      <c r="G268" s="27" t="s">
        <v>22</v>
      </c>
      <c r="H268" s="38">
        <v>4760.8999999999996</v>
      </c>
      <c r="I268" s="38">
        <v>0</v>
      </c>
      <c r="J268" s="38">
        <v>0</v>
      </c>
      <c r="K268" s="38"/>
    </row>
    <row r="269" spans="1:11" s="12" customFormat="1" ht="12.75" customHeight="1">
      <c r="A269" s="12" t="str">
        <f t="shared" ref="A269:A285" si="11">IF((H269+I269+J269)&gt;0,"q","c")</f>
        <v>q</v>
      </c>
      <c r="B269" s="12">
        <v>15</v>
      </c>
      <c r="C269" s="12">
        <v>15</v>
      </c>
      <c r="D269" s="12">
        <v>15</v>
      </c>
      <c r="F269" s="16"/>
      <c r="G269" s="24" t="s">
        <v>162</v>
      </c>
      <c r="H269" s="25">
        <v>4760.8999999999996</v>
      </c>
      <c r="I269" s="25">
        <v>0</v>
      </c>
      <c r="J269" s="25">
        <v>0</v>
      </c>
      <c r="K269" s="25"/>
    </row>
    <row r="270" spans="1:11" ht="21" customHeight="1">
      <c r="A270" s="12" t="str">
        <f t="shared" si="11"/>
        <v>q</v>
      </c>
      <c r="B270" s="12">
        <v>1</v>
      </c>
      <c r="C270" s="12">
        <v>1</v>
      </c>
      <c r="D270" s="12">
        <v>1</v>
      </c>
      <c r="E270" s="12"/>
      <c r="F270" s="62">
        <v>1059</v>
      </c>
      <c r="G270" s="27" t="s">
        <v>23</v>
      </c>
      <c r="H270" s="38">
        <v>79.400000000000006</v>
      </c>
      <c r="I270" s="38">
        <v>230.4</v>
      </c>
      <c r="J270" s="38">
        <v>495.6</v>
      </c>
      <c r="K270" s="38"/>
    </row>
    <row r="271" spans="1:11" s="12" customFormat="1" ht="12.75" customHeight="1">
      <c r="A271" s="12" t="str">
        <f t="shared" si="11"/>
        <v>q</v>
      </c>
      <c r="B271" s="12">
        <v>4</v>
      </c>
      <c r="C271" s="12">
        <v>4</v>
      </c>
      <c r="D271" s="12">
        <v>4</v>
      </c>
      <c r="F271" s="19"/>
      <c r="G271" s="20" t="s">
        <v>155</v>
      </c>
      <c r="H271" s="21">
        <v>79.400000000000006</v>
      </c>
      <c r="I271" s="21">
        <v>230.4</v>
      </c>
      <c r="J271" s="21">
        <v>495.6</v>
      </c>
      <c r="K271" s="21"/>
    </row>
    <row r="272" spans="1:11" s="12" customFormat="1" ht="12.75" customHeight="1">
      <c r="A272" s="12" t="str">
        <f t="shared" si="11"/>
        <v>q</v>
      </c>
      <c r="B272" s="12">
        <v>8</v>
      </c>
      <c r="C272" s="12">
        <v>8</v>
      </c>
      <c r="D272" s="12">
        <v>8</v>
      </c>
      <c r="F272" s="19"/>
      <c r="G272" s="22" t="s">
        <v>163</v>
      </c>
      <c r="H272" s="21">
        <v>79.400000000000006</v>
      </c>
      <c r="I272" s="21">
        <v>230.4</v>
      </c>
      <c r="J272" s="21">
        <v>495.6</v>
      </c>
      <c r="K272" s="21"/>
    </row>
    <row r="273" spans="1:11" ht="31.5" customHeight="1">
      <c r="A273" s="12" t="str">
        <f t="shared" si="11"/>
        <v>q</v>
      </c>
      <c r="B273" s="12">
        <v>1</v>
      </c>
      <c r="C273" s="12">
        <v>1</v>
      </c>
      <c r="D273" s="12">
        <v>1</v>
      </c>
      <c r="E273" s="12"/>
      <c r="F273" s="62">
        <v>10591</v>
      </c>
      <c r="G273" s="27" t="s">
        <v>24</v>
      </c>
      <c r="H273" s="38">
        <v>79.400000000000006</v>
      </c>
      <c r="I273" s="38">
        <v>166</v>
      </c>
      <c r="J273" s="38">
        <v>331.2</v>
      </c>
      <c r="K273" s="38"/>
    </row>
    <row r="274" spans="1:11" s="12" customFormat="1" ht="12.75" customHeight="1">
      <c r="A274" s="12" t="str">
        <f t="shared" si="11"/>
        <v>q</v>
      </c>
      <c r="B274" s="12">
        <v>4</v>
      </c>
      <c r="C274" s="12">
        <v>4</v>
      </c>
      <c r="D274" s="12">
        <v>4</v>
      </c>
      <c r="F274" s="19"/>
      <c r="G274" s="20" t="s">
        <v>155</v>
      </c>
      <c r="H274" s="21">
        <v>79.400000000000006</v>
      </c>
      <c r="I274" s="21">
        <v>166</v>
      </c>
      <c r="J274" s="21">
        <v>331.2</v>
      </c>
      <c r="K274" s="21"/>
    </row>
    <row r="275" spans="1:11" s="12" customFormat="1" ht="12.75" customHeight="1">
      <c r="A275" s="12" t="str">
        <f t="shared" si="11"/>
        <v>q</v>
      </c>
      <c r="B275" s="12">
        <v>8</v>
      </c>
      <c r="C275" s="12">
        <v>8</v>
      </c>
      <c r="D275" s="12">
        <v>8</v>
      </c>
      <c r="F275" s="19"/>
      <c r="G275" s="22" t="s">
        <v>163</v>
      </c>
      <c r="H275" s="21">
        <v>79.400000000000006</v>
      </c>
      <c r="I275" s="21">
        <v>166</v>
      </c>
      <c r="J275" s="21">
        <v>331.2</v>
      </c>
      <c r="K275" s="21"/>
    </row>
    <row r="276" spans="1:11" ht="31.5" customHeight="1">
      <c r="A276" s="12" t="str">
        <f>IF((H276+I276+J276)&gt;0,"q","c")</f>
        <v>q</v>
      </c>
      <c r="B276" s="12">
        <v>1</v>
      </c>
      <c r="C276" s="12">
        <v>1</v>
      </c>
      <c r="D276" s="12">
        <v>1</v>
      </c>
      <c r="E276" s="12"/>
      <c r="F276" s="62">
        <v>10592</v>
      </c>
      <c r="G276" s="27" t="s">
        <v>25</v>
      </c>
      <c r="H276" s="38">
        <v>0</v>
      </c>
      <c r="I276" s="38">
        <v>64.400000000000006</v>
      </c>
      <c r="J276" s="38">
        <v>164.4</v>
      </c>
      <c r="K276" s="38"/>
    </row>
    <row r="277" spans="1:11" s="12" customFormat="1" ht="12.75" customHeight="1">
      <c r="A277" s="12" t="str">
        <f>IF((H277+I277+J277)&gt;0,"q","c")</f>
        <v>q</v>
      </c>
      <c r="B277" s="12">
        <v>4</v>
      </c>
      <c r="C277" s="12">
        <v>4</v>
      </c>
      <c r="D277" s="12">
        <v>4</v>
      </c>
      <c r="F277" s="19"/>
      <c r="G277" s="20" t="s">
        <v>155</v>
      </c>
      <c r="H277" s="21">
        <v>0</v>
      </c>
      <c r="I277" s="21">
        <v>64.400000000000006</v>
      </c>
      <c r="J277" s="21">
        <v>164.4</v>
      </c>
      <c r="K277" s="21"/>
    </row>
    <row r="278" spans="1:11" s="12" customFormat="1" ht="12.75" customHeight="1">
      <c r="A278" s="12" t="str">
        <f>IF((H278+I278+J278)&gt;0,"q","c")</f>
        <v>q</v>
      </c>
      <c r="B278" s="12">
        <v>8</v>
      </c>
      <c r="C278" s="12">
        <v>8</v>
      </c>
      <c r="D278" s="12">
        <v>8</v>
      </c>
      <c r="F278" s="19"/>
      <c r="G278" s="22" t="s">
        <v>163</v>
      </c>
      <c r="H278" s="21">
        <v>0</v>
      </c>
      <c r="I278" s="21">
        <v>64.400000000000006</v>
      </c>
      <c r="J278" s="21">
        <v>164.4</v>
      </c>
      <c r="K278" s="21"/>
    </row>
    <row r="279" spans="1:11" ht="19.5" customHeight="1">
      <c r="A279" s="12" t="str">
        <f t="shared" si="11"/>
        <v>q</v>
      </c>
      <c r="B279" s="12">
        <v>1</v>
      </c>
      <c r="C279" s="12">
        <v>1</v>
      </c>
      <c r="D279" s="12">
        <v>1</v>
      </c>
      <c r="E279" s="12"/>
      <c r="F279" s="62">
        <v>10510</v>
      </c>
      <c r="G279" s="27" t="s">
        <v>26</v>
      </c>
      <c r="H279" s="38">
        <v>0</v>
      </c>
      <c r="I279" s="38">
        <v>925</v>
      </c>
      <c r="J279" s="38">
        <v>0</v>
      </c>
      <c r="K279" s="38"/>
    </row>
    <row r="280" spans="1:11" s="12" customFormat="1" ht="12.75" customHeight="1">
      <c r="A280" s="12" t="str">
        <f t="shared" si="11"/>
        <v>q</v>
      </c>
      <c r="B280" s="12">
        <v>15</v>
      </c>
      <c r="C280" s="12">
        <v>15</v>
      </c>
      <c r="D280" s="12">
        <v>15</v>
      </c>
      <c r="F280" s="33"/>
      <c r="G280" s="59" t="s">
        <v>162</v>
      </c>
      <c r="H280" s="32">
        <v>0</v>
      </c>
      <c r="I280" s="32">
        <v>925</v>
      </c>
      <c r="J280" s="32">
        <v>0</v>
      </c>
      <c r="K280" s="25"/>
    </row>
    <row r="281" spans="1:11" ht="32.25" customHeight="1">
      <c r="A281" s="12" t="str">
        <f t="shared" si="11"/>
        <v>q</v>
      </c>
      <c r="B281" s="12">
        <v>1</v>
      </c>
      <c r="C281" s="12">
        <v>1</v>
      </c>
      <c r="D281" s="12">
        <v>1</v>
      </c>
      <c r="E281" s="12"/>
      <c r="F281" s="62">
        <v>10511</v>
      </c>
      <c r="G281" s="27" t="s">
        <v>27</v>
      </c>
      <c r="H281" s="38">
        <v>0</v>
      </c>
      <c r="I281" s="38">
        <v>1670.5</v>
      </c>
      <c r="J281" s="38">
        <v>1727.8</v>
      </c>
      <c r="K281" s="38"/>
    </row>
    <row r="282" spans="1:11" s="12" customFormat="1" ht="12.75" customHeight="1">
      <c r="A282" s="12" t="str">
        <f t="shared" si="11"/>
        <v>q</v>
      </c>
      <c r="B282" s="12">
        <v>4</v>
      </c>
      <c r="C282" s="12">
        <v>4</v>
      </c>
      <c r="D282" s="12">
        <v>4</v>
      </c>
      <c r="F282" s="19"/>
      <c r="G282" s="20" t="s">
        <v>155</v>
      </c>
      <c r="H282" s="21">
        <v>0</v>
      </c>
      <c r="I282" s="21">
        <v>1670.5</v>
      </c>
      <c r="J282" s="21">
        <v>1727.8</v>
      </c>
      <c r="K282" s="21"/>
    </row>
    <row r="283" spans="1:11" ht="12.75" customHeight="1">
      <c r="A283" s="12" t="str">
        <f t="shared" si="11"/>
        <v>q</v>
      </c>
      <c r="B283" s="12">
        <v>12</v>
      </c>
      <c r="C283" s="12">
        <v>12</v>
      </c>
      <c r="D283" s="12">
        <v>12</v>
      </c>
      <c r="E283" s="12"/>
      <c r="F283" s="23"/>
      <c r="G283" s="22" t="s">
        <v>160</v>
      </c>
      <c r="H283" s="21">
        <v>0</v>
      </c>
      <c r="I283" s="21">
        <v>1670.5</v>
      </c>
      <c r="J283" s="21">
        <v>1727.8</v>
      </c>
      <c r="K283" s="21"/>
    </row>
    <row r="284" spans="1:11" ht="31.5" customHeight="1">
      <c r="A284" s="12" t="str">
        <f t="shared" si="11"/>
        <v>q</v>
      </c>
      <c r="B284" s="12">
        <v>1</v>
      </c>
      <c r="C284" s="12">
        <v>1</v>
      </c>
      <c r="D284" s="12">
        <v>1</v>
      </c>
      <c r="E284" s="12"/>
      <c r="F284" s="62">
        <v>105111</v>
      </c>
      <c r="G284" s="27" t="s">
        <v>28</v>
      </c>
      <c r="H284" s="38">
        <v>0</v>
      </c>
      <c r="I284" s="38">
        <v>1310.5</v>
      </c>
      <c r="J284" s="38">
        <v>952.8</v>
      </c>
      <c r="K284" s="38"/>
    </row>
    <row r="285" spans="1:11" s="12" customFormat="1" ht="12.75" customHeight="1">
      <c r="A285" s="12" t="str">
        <f t="shared" si="11"/>
        <v>q</v>
      </c>
      <c r="B285" s="12">
        <v>4</v>
      </c>
      <c r="C285" s="12">
        <v>4</v>
      </c>
      <c r="D285" s="12">
        <v>4</v>
      </c>
      <c r="F285" s="19"/>
      <c r="G285" s="20" t="s">
        <v>155</v>
      </c>
      <c r="H285" s="21">
        <v>0</v>
      </c>
      <c r="I285" s="21">
        <v>1310.5</v>
      </c>
      <c r="J285" s="21">
        <v>952.8</v>
      </c>
      <c r="K285" s="21"/>
    </row>
    <row r="286" spans="1:11" ht="12.75" customHeight="1">
      <c r="A286" s="12" t="str">
        <f t="shared" ref="A286:A292" si="12">IF((H286+I286+J286)&gt;0,"q","c")</f>
        <v>q</v>
      </c>
      <c r="B286" s="12">
        <v>12</v>
      </c>
      <c r="C286" s="12">
        <v>12</v>
      </c>
      <c r="D286" s="12">
        <v>12</v>
      </c>
      <c r="E286" s="12"/>
      <c r="F286" s="23"/>
      <c r="G286" s="22" t="s">
        <v>160</v>
      </c>
      <c r="H286" s="21">
        <v>0</v>
      </c>
      <c r="I286" s="21">
        <v>1310.5</v>
      </c>
      <c r="J286" s="21">
        <v>952.8</v>
      </c>
      <c r="K286" s="21"/>
    </row>
    <row r="287" spans="1:11" ht="35.25" customHeight="1">
      <c r="A287" s="12" t="str">
        <f t="shared" si="12"/>
        <v>q</v>
      </c>
      <c r="B287" s="12">
        <v>1</v>
      </c>
      <c r="C287" s="12">
        <v>1</v>
      </c>
      <c r="D287" s="12">
        <v>1</v>
      </c>
      <c r="E287" s="12"/>
      <c r="F287" s="62">
        <v>105112</v>
      </c>
      <c r="G287" s="27" t="s">
        <v>29</v>
      </c>
      <c r="H287" s="38">
        <v>0</v>
      </c>
      <c r="I287" s="38">
        <v>360</v>
      </c>
      <c r="J287" s="38">
        <v>775</v>
      </c>
      <c r="K287" s="38"/>
    </row>
    <row r="288" spans="1:11" s="12" customFormat="1" ht="12.75" customHeight="1">
      <c r="A288" s="12" t="str">
        <f t="shared" si="12"/>
        <v>q</v>
      </c>
      <c r="B288" s="12">
        <v>4</v>
      </c>
      <c r="C288" s="12">
        <v>4</v>
      </c>
      <c r="D288" s="12">
        <v>4</v>
      </c>
      <c r="F288" s="19"/>
      <c r="G288" s="20" t="s">
        <v>155</v>
      </c>
      <c r="H288" s="21">
        <v>0</v>
      </c>
      <c r="I288" s="21">
        <v>360</v>
      </c>
      <c r="J288" s="21">
        <v>775</v>
      </c>
      <c r="K288" s="21"/>
    </row>
    <row r="289" spans="1:11" ht="12.75" customHeight="1">
      <c r="A289" s="12" t="str">
        <f>IF((H289+I289+J289)&gt;0,"q","c")</f>
        <v>q</v>
      </c>
      <c r="B289" s="12">
        <v>12</v>
      </c>
      <c r="C289" s="12">
        <v>12</v>
      </c>
      <c r="D289" s="12">
        <v>12</v>
      </c>
      <c r="E289" s="12"/>
      <c r="F289" s="37"/>
      <c r="G289" s="60" t="s">
        <v>160</v>
      </c>
      <c r="H289" s="32">
        <v>0</v>
      </c>
      <c r="I289" s="32">
        <v>360</v>
      </c>
      <c r="J289" s="32">
        <v>775</v>
      </c>
      <c r="K289" s="21"/>
    </row>
    <row r="290" spans="1:11" s="13" customFormat="1" ht="36.75" customHeight="1">
      <c r="A290" s="12" t="str">
        <f t="shared" si="12"/>
        <v>q</v>
      </c>
      <c r="B290" s="13">
        <v>2</v>
      </c>
      <c r="C290" s="13">
        <v>2</v>
      </c>
      <c r="D290" s="13">
        <v>2</v>
      </c>
      <c r="F290" s="64">
        <v>106</v>
      </c>
      <c r="G290" s="14" t="s">
        <v>30</v>
      </c>
      <c r="H290" s="15">
        <v>9367.9</v>
      </c>
      <c r="I290" s="15">
        <v>14652.4</v>
      </c>
      <c r="J290" s="15">
        <v>14846.2</v>
      </c>
      <c r="K290" s="15"/>
    </row>
    <row r="291" spans="1:11" s="12" customFormat="1" ht="12.75" customHeight="1">
      <c r="A291" s="12" t="str">
        <f t="shared" si="12"/>
        <v>q</v>
      </c>
      <c r="B291" s="12">
        <v>4</v>
      </c>
      <c r="C291" s="12">
        <v>4</v>
      </c>
      <c r="D291" s="12">
        <v>4</v>
      </c>
      <c r="F291" s="19"/>
      <c r="G291" s="20" t="s">
        <v>155</v>
      </c>
      <c r="H291" s="21">
        <v>9367.9</v>
      </c>
      <c r="I291" s="21">
        <v>14652.4</v>
      </c>
      <c r="J291" s="21">
        <v>14846.2</v>
      </c>
      <c r="K291" s="21"/>
    </row>
    <row r="292" spans="1:11" s="12" customFormat="1" ht="12.75" customHeight="1">
      <c r="A292" s="12" t="str">
        <f t="shared" si="12"/>
        <v>q</v>
      </c>
      <c r="B292" s="12">
        <v>10</v>
      </c>
      <c r="C292" s="12">
        <v>10</v>
      </c>
      <c r="D292" s="12">
        <v>10</v>
      </c>
      <c r="F292" s="19"/>
      <c r="G292" s="22" t="s">
        <v>158</v>
      </c>
      <c r="H292" s="21">
        <v>9367.9</v>
      </c>
      <c r="I292" s="21">
        <v>14652.4</v>
      </c>
      <c r="J292" s="21">
        <v>14846.2</v>
      </c>
      <c r="K292" s="21"/>
    </row>
    <row r="293" spans="1:11" ht="21" customHeight="1">
      <c r="A293" s="12" t="str">
        <f>IF((H293+I293+J293)&gt;0,"q","c")</f>
        <v>q</v>
      </c>
      <c r="B293" s="12">
        <v>1</v>
      </c>
      <c r="C293" s="12">
        <v>1</v>
      </c>
      <c r="D293" s="12">
        <v>1</v>
      </c>
      <c r="E293" s="12"/>
      <c r="F293" s="62">
        <v>1062</v>
      </c>
      <c r="G293" s="40" t="s">
        <v>31</v>
      </c>
      <c r="H293" s="38">
        <v>9367.9</v>
      </c>
      <c r="I293" s="38">
        <v>14652.4</v>
      </c>
      <c r="J293" s="38">
        <v>14846.2</v>
      </c>
      <c r="K293" s="38"/>
    </row>
    <row r="294" spans="1:11" s="12" customFormat="1" ht="12.75" customHeight="1">
      <c r="A294" s="12" t="str">
        <f>IF((H294+I294+J294)&gt;0,"q","c")</f>
        <v>q</v>
      </c>
      <c r="B294" s="12">
        <v>4</v>
      </c>
      <c r="C294" s="12">
        <v>4</v>
      </c>
      <c r="D294" s="12">
        <v>4</v>
      </c>
      <c r="F294" s="19"/>
      <c r="G294" s="20" t="s">
        <v>155</v>
      </c>
      <c r="H294" s="21">
        <v>9367.9</v>
      </c>
      <c r="I294" s="21">
        <v>14652.4</v>
      </c>
      <c r="J294" s="21">
        <v>14846.2</v>
      </c>
      <c r="K294" s="21"/>
    </row>
    <row r="295" spans="1:11" s="12" customFormat="1" ht="12.75" customHeight="1">
      <c r="A295" s="12" t="str">
        <f t="shared" ref="A295:A308" si="13">IF((H295+I295+J295)&gt;0,"q","c")</f>
        <v>q</v>
      </c>
      <c r="B295" s="12">
        <v>10</v>
      </c>
      <c r="C295" s="12">
        <v>10</v>
      </c>
      <c r="D295" s="12">
        <v>10</v>
      </c>
      <c r="F295" s="33"/>
      <c r="G295" s="22" t="s">
        <v>158</v>
      </c>
      <c r="H295" s="32">
        <v>9367.9</v>
      </c>
      <c r="I295" s="32">
        <v>14652.4</v>
      </c>
      <c r="J295" s="32">
        <v>14846.2</v>
      </c>
      <c r="K295" s="32"/>
    </row>
    <row r="296" spans="1:11" ht="21" customHeight="1">
      <c r="A296" s="12" t="str">
        <f t="shared" si="13"/>
        <v>q</v>
      </c>
      <c r="B296" s="12">
        <v>1</v>
      </c>
      <c r="C296" s="12">
        <v>1</v>
      </c>
      <c r="D296" s="12">
        <v>1</v>
      </c>
      <c r="E296" s="12"/>
      <c r="F296" s="62">
        <v>10621</v>
      </c>
      <c r="G296" s="27" t="s">
        <v>32</v>
      </c>
      <c r="H296" s="38">
        <v>3400</v>
      </c>
      <c r="I296" s="38">
        <v>376</v>
      </c>
      <c r="J296" s="38">
        <v>0</v>
      </c>
      <c r="K296" s="38"/>
    </row>
    <row r="297" spans="1:11" s="12" customFormat="1" ht="12.75" customHeight="1">
      <c r="A297" s="12" t="str">
        <f t="shared" si="13"/>
        <v>q</v>
      </c>
      <c r="B297" s="12">
        <v>4</v>
      </c>
      <c r="C297" s="12">
        <v>4</v>
      </c>
      <c r="D297" s="12">
        <v>4</v>
      </c>
      <c r="F297" s="19"/>
      <c r="G297" s="20" t="s">
        <v>155</v>
      </c>
      <c r="H297" s="21">
        <v>3400</v>
      </c>
      <c r="I297" s="21">
        <v>376</v>
      </c>
      <c r="J297" s="21">
        <v>0</v>
      </c>
      <c r="K297" s="21"/>
    </row>
    <row r="298" spans="1:11" s="12" customFormat="1" ht="12.75" customHeight="1">
      <c r="A298" s="12" t="str">
        <f t="shared" si="13"/>
        <v>q</v>
      </c>
      <c r="B298" s="12">
        <v>10</v>
      </c>
      <c r="C298" s="12">
        <v>10</v>
      </c>
      <c r="D298" s="12">
        <v>10</v>
      </c>
      <c r="F298" s="33"/>
      <c r="G298" s="22" t="s">
        <v>158</v>
      </c>
      <c r="H298" s="32">
        <v>3400</v>
      </c>
      <c r="I298" s="32">
        <v>376</v>
      </c>
      <c r="J298" s="32">
        <v>0</v>
      </c>
      <c r="K298" s="32"/>
    </row>
    <row r="299" spans="1:11" ht="21" customHeight="1">
      <c r="A299" s="12" t="str">
        <f t="shared" si="13"/>
        <v>q</v>
      </c>
      <c r="B299" s="12">
        <v>1</v>
      </c>
      <c r="C299" s="12">
        <v>1</v>
      </c>
      <c r="D299" s="12">
        <v>1</v>
      </c>
      <c r="E299" s="12"/>
      <c r="F299" s="62">
        <v>10622</v>
      </c>
      <c r="G299" s="27" t="s">
        <v>33</v>
      </c>
      <c r="H299" s="38">
        <v>3996.6</v>
      </c>
      <c r="I299" s="38">
        <v>10880.3</v>
      </c>
      <c r="J299" s="38">
        <v>11165.4</v>
      </c>
      <c r="K299" s="38"/>
    </row>
    <row r="300" spans="1:11" s="12" customFormat="1" ht="12.75" customHeight="1">
      <c r="A300" s="12" t="str">
        <f t="shared" si="13"/>
        <v>q</v>
      </c>
      <c r="B300" s="12">
        <v>4</v>
      </c>
      <c r="C300" s="12">
        <v>4</v>
      </c>
      <c r="D300" s="12">
        <v>4</v>
      </c>
      <c r="F300" s="19"/>
      <c r="G300" s="20" t="s">
        <v>155</v>
      </c>
      <c r="H300" s="21">
        <v>3996.6</v>
      </c>
      <c r="I300" s="21">
        <v>10880.3</v>
      </c>
      <c r="J300" s="21">
        <v>11165.4</v>
      </c>
      <c r="K300" s="21"/>
    </row>
    <row r="301" spans="1:11" s="12" customFormat="1" ht="12.75" customHeight="1">
      <c r="A301" s="12" t="str">
        <f t="shared" si="13"/>
        <v>q</v>
      </c>
      <c r="B301" s="12">
        <v>10</v>
      </c>
      <c r="C301" s="12">
        <v>10</v>
      </c>
      <c r="D301" s="12">
        <v>10</v>
      </c>
      <c r="F301" s="19"/>
      <c r="G301" s="22" t="s">
        <v>158</v>
      </c>
      <c r="H301" s="21">
        <v>3996.6</v>
      </c>
      <c r="I301" s="21">
        <v>10880.3</v>
      </c>
      <c r="J301" s="21">
        <v>11165.4</v>
      </c>
      <c r="K301" s="21"/>
    </row>
    <row r="302" spans="1:11" ht="21" customHeight="1">
      <c r="A302" s="12" t="str">
        <f t="shared" si="13"/>
        <v>q</v>
      </c>
      <c r="B302" s="12">
        <v>1</v>
      </c>
      <c r="C302" s="12">
        <v>1</v>
      </c>
      <c r="D302" s="12">
        <v>1</v>
      </c>
      <c r="E302" s="12"/>
      <c r="F302" s="62">
        <v>10623</v>
      </c>
      <c r="G302" s="27" t="s">
        <v>35</v>
      </c>
      <c r="H302" s="38">
        <v>152.4</v>
      </c>
      <c r="I302" s="38">
        <v>254.2</v>
      </c>
      <c r="J302" s="38">
        <v>1160.5999999999999</v>
      </c>
      <c r="K302" s="38"/>
    </row>
    <row r="303" spans="1:11" s="12" customFormat="1" ht="12.75" customHeight="1">
      <c r="A303" s="12" t="str">
        <f t="shared" si="13"/>
        <v>q</v>
      </c>
      <c r="B303" s="12">
        <v>4</v>
      </c>
      <c r="C303" s="12">
        <v>4</v>
      </c>
      <c r="D303" s="12">
        <v>4</v>
      </c>
      <c r="F303" s="19"/>
      <c r="G303" s="20" t="s">
        <v>155</v>
      </c>
      <c r="H303" s="21">
        <v>152.4</v>
      </c>
      <c r="I303" s="21">
        <v>254.2</v>
      </c>
      <c r="J303" s="21">
        <v>1160.5999999999999</v>
      </c>
      <c r="K303" s="21"/>
    </row>
    <row r="304" spans="1:11" s="12" customFormat="1" ht="12.75" customHeight="1">
      <c r="A304" s="12" t="str">
        <f t="shared" si="13"/>
        <v>q</v>
      </c>
      <c r="B304" s="12">
        <v>10</v>
      </c>
      <c r="C304" s="12">
        <v>10</v>
      </c>
      <c r="D304" s="12">
        <v>10</v>
      </c>
      <c r="F304" s="19"/>
      <c r="G304" s="22" t="s">
        <v>158</v>
      </c>
      <c r="H304" s="21">
        <v>152.4</v>
      </c>
      <c r="I304" s="21">
        <v>254.2</v>
      </c>
      <c r="J304" s="21">
        <v>1160.5999999999999</v>
      </c>
      <c r="K304" s="21"/>
    </row>
    <row r="305" spans="1:11" ht="21" customHeight="1">
      <c r="A305" s="12" t="str">
        <f t="shared" si="13"/>
        <v>q</v>
      </c>
      <c r="B305" s="12">
        <v>1</v>
      </c>
      <c r="C305" s="12">
        <v>1</v>
      </c>
      <c r="D305" s="12">
        <v>1</v>
      </c>
      <c r="E305" s="12"/>
      <c r="F305" s="62">
        <v>10624</v>
      </c>
      <c r="G305" s="27" t="s">
        <v>36</v>
      </c>
      <c r="H305" s="38">
        <v>856.6</v>
      </c>
      <c r="I305" s="38">
        <v>781.9</v>
      </c>
      <c r="J305" s="38">
        <v>1220.0999999999999</v>
      </c>
      <c r="K305" s="38"/>
    </row>
    <row r="306" spans="1:11" s="12" customFormat="1" ht="12.75" customHeight="1">
      <c r="A306" s="12" t="str">
        <f t="shared" si="13"/>
        <v>q</v>
      </c>
      <c r="B306" s="12">
        <v>4</v>
      </c>
      <c r="C306" s="12">
        <v>4</v>
      </c>
      <c r="D306" s="12">
        <v>4</v>
      </c>
      <c r="F306" s="19"/>
      <c r="G306" s="20" t="s">
        <v>155</v>
      </c>
      <c r="H306" s="21">
        <v>856.6</v>
      </c>
      <c r="I306" s="21">
        <v>781.9</v>
      </c>
      <c r="J306" s="21">
        <v>1220.0999999999999</v>
      </c>
      <c r="K306" s="21"/>
    </row>
    <row r="307" spans="1:11" s="12" customFormat="1" ht="12.75" customHeight="1">
      <c r="A307" s="12" t="str">
        <f t="shared" si="13"/>
        <v>q</v>
      </c>
      <c r="B307" s="12">
        <v>10</v>
      </c>
      <c r="C307" s="12">
        <v>10</v>
      </c>
      <c r="D307" s="12">
        <v>10</v>
      </c>
      <c r="F307" s="33"/>
      <c r="G307" s="60" t="s">
        <v>158</v>
      </c>
      <c r="H307" s="32">
        <v>856.6</v>
      </c>
      <c r="I307" s="32">
        <v>781.9</v>
      </c>
      <c r="J307" s="32">
        <v>1220.0999999999999</v>
      </c>
      <c r="K307" s="32"/>
    </row>
    <row r="308" spans="1:11" ht="23.25" customHeight="1">
      <c r="A308" s="12" t="str">
        <f t="shared" si="13"/>
        <v>q</v>
      </c>
      <c r="B308" s="12">
        <v>1</v>
      </c>
      <c r="C308" s="12">
        <v>1</v>
      </c>
      <c r="D308" s="12">
        <v>1</v>
      </c>
      <c r="E308" s="12"/>
      <c r="F308" s="62">
        <v>10625</v>
      </c>
      <c r="G308" s="27" t="s">
        <v>37</v>
      </c>
      <c r="H308" s="38">
        <v>497.3</v>
      </c>
      <c r="I308" s="38">
        <v>931</v>
      </c>
      <c r="J308" s="38">
        <v>653.1</v>
      </c>
      <c r="K308" s="38"/>
    </row>
    <row r="309" spans="1:11" s="12" customFormat="1" ht="12.75" customHeight="1">
      <c r="A309" s="12" t="str">
        <f t="shared" ref="A309:A357" si="14">IF((H309+I309+J309)&gt;0,"q","c")</f>
        <v>q</v>
      </c>
      <c r="B309" s="12">
        <v>4</v>
      </c>
      <c r="C309" s="12">
        <v>4</v>
      </c>
      <c r="D309" s="12">
        <v>4</v>
      </c>
      <c r="F309" s="19"/>
      <c r="G309" s="20" t="s">
        <v>155</v>
      </c>
      <c r="H309" s="21">
        <v>497.3</v>
      </c>
      <c r="I309" s="21">
        <v>931</v>
      </c>
      <c r="J309" s="21">
        <v>653.1</v>
      </c>
      <c r="K309" s="21"/>
    </row>
    <row r="310" spans="1:11" s="12" customFormat="1" ht="12.75" customHeight="1">
      <c r="A310" s="12" t="str">
        <f t="shared" si="14"/>
        <v>q</v>
      </c>
      <c r="B310" s="12">
        <v>10</v>
      </c>
      <c r="C310" s="12">
        <v>10</v>
      </c>
      <c r="D310" s="12">
        <v>10</v>
      </c>
      <c r="F310" s="33"/>
      <c r="G310" s="60" t="s">
        <v>158</v>
      </c>
      <c r="H310" s="32">
        <v>497.3</v>
      </c>
      <c r="I310" s="32">
        <v>931</v>
      </c>
      <c r="J310" s="32">
        <v>653.1</v>
      </c>
      <c r="K310" s="21"/>
    </row>
    <row r="311" spans="1:11" ht="23.25" customHeight="1">
      <c r="A311" s="12" t="str">
        <f t="shared" si="14"/>
        <v>q</v>
      </c>
      <c r="B311" s="12">
        <v>1</v>
      </c>
      <c r="C311" s="12">
        <v>1</v>
      </c>
      <c r="D311" s="12">
        <v>1</v>
      </c>
      <c r="E311" s="12"/>
      <c r="F311" s="62">
        <v>10626</v>
      </c>
      <c r="G311" s="27" t="s">
        <v>38</v>
      </c>
      <c r="H311" s="38">
        <v>465</v>
      </c>
      <c r="I311" s="38">
        <v>1429</v>
      </c>
      <c r="J311" s="38">
        <v>647</v>
      </c>
      <c r="K311" s="38"/>
    </row>
    <row r="312" spans="1:11" s="12" customFormat="1" ht="12.75" customHeight="1">
      <c r="A312" s="12" t="str">
        <f t="shared" si="14"/>
        <v>q</v>
      </c>
      <c r="B312" s="12">
        <v>4</v>
      </c>
      <c r="C312" s="12">
        <v>4</v>
      </c>
      <c r="D312" s="12">
        <v>4</v>
      </c>
      <c r="F312" s="19"/>
      <c r="G312" s="20" t="s">
        <v>155</v>
      </c>
      <c r="H312" s="21">
        <v>465</v>
      </c>
      <c r="I312" s="21">
        <v>1429</v>
      </c>
      <c r="J312" s="21">
        <v>647</v>
      </c>
      <c r="K312" s="21"/>
    </row>
    <row r="313" spans="1:11" s="12" customFormat="1" ht="12.75" customHeight="1">
      <c r="A313" s="12" t="str">
        <f t="shared" si="14"/>
        <v>q</v>
      </c>
      <c r="B313" s="12">
        <v>10</v>
      </c>
      <c r="C313" s="12">
        <v>10</v>
      </c>
      <c r="D313" s="12">
        <v>10</v>
      </c>
      <c r="F313" s="19"/>
      <c r="G313" s="22" t="s">
        <v>158</v>
      </c>
      <c r="H313" s="21">
        <v>465</v>
      </c>
      <c r="I313" s="21">
        <v>1429</v>
      </c>
      <c r="J313" s="21">
        <v>647</v>
      </c>
      <c r="K313" s="21"/>
    </row>
    <row r="314" spans="1:11" s="13" customFormat="1" ht="34.5" customHeight="1">
      <c r="A314" s="12" t="str">
        <f t="shared" si="14"/>
        <v>q</v>
      </c>
      <c r="B314" s="13">
        <v>2</v>
      </c>
      <c r="C314" s="13">
        <v>2</v>
      </c>
      <c r="D314" s="13">
        <v>2</v>
      </c>
      <c r="F314" s="64">
        <v>109</v>
      </c>
      <c r="G314" s="41" t="s">
        <v>137</v>
      </c>
      <c r="H314" s="42">
        <v>22692.799999999999</v>
      </c>
      <c r="I314" s="42">
        <v>41959.1</v>
      </c>
      <c r="J314" s="42">
        <v>28023.599999999999</v>
      </c>
      <c r="K314" s="42"/>
    </row>
    <row r="315" spans="1:11" s="12" customFormat="1" ht="12.75" customHeight="1">
      <c r="A315" s="12" t="str">
        <f t="shared" si="14"/>
        <v>q</v>
      </c>
      <c r="B315" s="12">
        <v>3</v>
      </c>
      <c r="C315" s="12">
        <v>3</v>
      </c>
      <c r="D315" s="12">
        <v>3</v>
      </c>
      <c r="F315" s="16"/>
      <c r="G315" s="17" t="s">
        <v>154</v>
      </c>
      <c r="H315" s="39">
        <v>93</v>
      </c>
      <c r="I315" s="39">
        <v>111</v>
      </c>
      <c r="J315" s="39">
        <v>111</v>
      </c>
      <c r="K315" s="39"/>
    </row>
    <row r="316" spans="1:11" s="12" customFormat="1" ht="12.75" customHeight="1">
      <c r="A316" s="12" t="str">
        <f t="shared" si="14"/>
        <v>q</v>
      </c>
      <c r="B316" s="12">
        <v>4</v>
      </c>
      <c r="C316" s="12">
        <v>4</v>
      </c>
      <c r="D316" s="12">
        <v>4</v>
      </c>
      <c r="F316" s="19"/>
      <c r="G316" s="20" t="s">
        <v>155</v>
      </c>
      <c r="H316" s="21">
        <v>21611.8</v>
      </c>
      <c r="I316" s="21">
        <v>39215.9</v>
      </c>
      <c r="J316" s="21">
        <v>23454.9</v>
      </c>
      <c r="K316" s="21"/>
    </row>
    <row r="317" spans="1:11" s="12" customFormat="1" ht="12.75" customHeight="1">
      <c r="A317" s="12" t="str">
        <f t="shared" si="14"/>
        <v>q</v>
      </c>
      <c r="B317" s="12">
        <v>5</v>
      </c>
      <c r="C317" s="12">
        <v>5</v>
      </c>
      <c r="D317" s="12">
        <v>5</v>
      </c>
      <c r="F317" s="19"/>
      <c r="G317" s="22" t="s">
        <v>156</v>
      </c>
      <c r="H317" s="21">
        <v>1086.0999999999999</v>
      </c>
      <c r="I317" s="21">
        <v>1456.6</v>
      </c>
      <c r="J317" s="21">
        <v>1547.8</v>
      </c>
      <c r="K317" s="21"/>
    </row>
    <row r="318" spans="1:11" s="12" customFormat="1" ht="12.75" customHeight="1">
      <c r="A318" s="12" t="str">
        <f t="shared" si="14"/>
        <v>q</v>
      </c>
      <c r="B318" s="12">
        <v>6</v>
      </c>
      <c r="C318" s="12">
        <v>6</v>
      </c>
      <c r="D318" s="12">
        <v>6</v>
      </c>
      <c r="F318" s="19"/>
      <c r="G318" s="22" t="s">
        <v>157</v>
      </c>
      <c r="H318" s="21">
        <v>1304</v>
      </c>
      <c r="I318" s="21">
        <v>1885.3</v>
      </c>
      <c r="J318" s="21">
        <v>2035</v>
      </c>
      <c r="K318" s="21"/>
    </row>
    <row r="319" spans="1:11" s="12" customFormat="1" ht="12.75" customHeight="1">
      <c r="A319" s="12" t="str">
        <f t="shared" si="14"/>
        <v>q</v>
      </c>
      <c r="B319" s="12">
        <v>9</v>
      </c>
      <c r="C319" s="12">
        <v>9</v>
      </c>
      <c r="D319" s="12">
        <v>9</v>
      </c>
      <c r="F319" s="19"/>
      <c r="G319" s="22" t="s">
        <v>164</v>
      </c>
      <c r="H319" s="21">
        <v>5270.6</v>
      </c>
      <c r="I319" s="21">
        <v>10593.2</v>
      </c>
      <c r="J319" s="21">
        <v>13215.2</v>
      </c>
      <c r="K319" s="21"/>
    </row>
    <row r="320" spans="1:11" s="12" customFormat="1" ht="12.75" customHeight="1">
      <c r="A320" s="12" t="str">
        <f t="shared" si="14"/>
        <v>q</v>
      </c>
      <c r="B320" s="12">
        <v>11</v>
      </c>
      <c r="C320" s="12">
        <v>11</v>
      </c>
      <c r="D320" s="12">
        <v>11</v>
      </c>
      <c r="F320" s="19"/>
      <c r="G320" s="22" t="s">
        <v>159</v>
      </c>
      <c r="H320" s="21">
        <v>57.6</v>
      </c>
      <c r="I320" s="21">
        <v>12.7</v>
      </c>
      <c r="J320" s="21">
        <v>0</v>
      </c>
      <c r="K320" s="21"/>
    </row>
    <row r="321" spans="1:11" ht="12.75" customHeight="1">
      <c r="A321" s="12" t="str">
        <f t="shared" si="14"/>
        <v>q</v>
      </c>
      <c r="B321" s="12">
        <v>12</v>
      </c>
      <c r="C321" s="12">
        <v>12</v>
      </c>
      <c r="D321" s="12">
        <v>12</v>
      </c>
      <c r="E321" s="12"/>
      <c r="F321" s="23"/>
      <c r="G321" s="22" t="s">
        <v>160</v>
      </c>
      <c r="H321" s="21">
        <v>13893.4</v>
      </c>
      <c r="I321" s="21">
        <v>25268</v>
      </c>
      <c r="J321" s="21">
        <v>6656.9</v>
      </c>
      <c r="K321" s="21"/>
    </row>
    <row r="322" spans="1:11" s="12" customFormat="1" ht="12.75" customHeight="1">
      <c r="A322" s="12" t="str">
        <f t="shared" si="14"/>
        <v>q</v>
      </c>
      <c r="B322" s="12">
        <v>13</v>
      </c>
      <c r="C322" s="12">
        <v>13</v>
      </c>
      <c r="D322" s="12">
        <v>13</v>
      </c>
      <c r="F322" s="19"/>
      <c r="G322" s="20" t="s">
        <v>161</v>
      </c>
      <c r="H322" s="21">
        <v>1080.0999999999999</v>
      </c>
      <c r="I322" s="21">
        <v>2743.2</v>
      </c>
      <c r="J322" s="21">
        <v>4568.7</v>
      </c>
      <c r="K322" s="21"/>
    </row>
    <row r="323" spans="1:11" s="12" customFormat="1" ht="12.75" customHeight="1">
      <c r="A323" s="12" t="str">
        <f t="shared" si="14"/>
        <v>q</v>
      </c>
      <c r="B323" s="12">
        <v>15</v>
      </c>
      <c r="C323" s="12">
        <v>15</v>
      </c>
      <c r="D323" s="12">
        <v>15</v>
      </c>
      <c r="F323" s="16"/>
      <c r="G323" s="24" t="s">
        <v>162</v>
      </c>
      <c r="H323" s="25">
        <v>0.9</v>
      </c>
      <c r="I323" s="25">
        <v>0</v>
      </c>
      <c r="J323" s="25">
        <v>0</v>
      </c>
      <c r="K323" s="25"/>
    </row>
    <row r="324" spans="1:11" ht="32.25" customHeight="1">
      <c r="A324" s="12" t="str">
        <f t="shared" si="14"/>
        <v>q</v>
      </c>
      <c r="B324" s="12">
        <v>1</v>
      </c>
      <c r="C324" s="12">
        <v>1</v>
      </c>
      <c r="D324" s="12">
        <v>1</v>
      </c>
      <c r="E324" s="12"/>
      <c r="F324" s="62">
        <v>1091</v>
      </c>
      <c r="G324" s="27" t="s">
        <v>136</v>
      </c>
      <c r="H324" s="38">
        <v>1887.5</v>
      </c>
      <c r="I324" s="38">
        <v>1408.7</v>
      </c>
      <c r="J324" s="38">
        <v>1094.9000000000001</v>
      </c>
      <c r="K324" s="38"/>
    </row>
    <row r="325" spans="1:11" s="12" customFormat="1" ht="12.75" customHeight="1">
      <c r="A325" s="12" t="str">
        <f t="shared" si="14"/>
        <v>q</v>
      </c>
      <c r="B325" s="12">
        <v>3</v>
      </c>
      <c r="C325" s="12">
        <v>3</v>
      </c>
      <c r="D325" s="12">
        <v>3</v>
      </c>
      <c r="F325" s="16"/>
      <c r="G325" s="17" t="s">
        <v>154</v>
      </c>
      <c r="H325" s="18">
        <v>51</v>
      </c>
      <c r="I325" s="18">
        <v>49</v>
      </c>
      <c r="J325" s="18">
        <v>49</v>
      </c>
      <c r="K325" s="18"/>
    </row>
    <row r="326" spans="1:11" s="12" customFormat="1" ht="12.75" customHeight="1">
      <c r="A326" s="12" t="str">
        <f t="shared" si="14"/>
        <v>q</v>
      </c>
      <c r="B326" s="12">
        <v>4</v>
      </c>
      <c r="C326" s="12">
        <v>4</v>
      </c>
      <c r="D326" s="12">
        <v>4</v>
      </c>
      <c r="F326" s="19"/>
      <c r="G326" s="20" t="s">
        <v>155</v>
      </c>
      <c r="H326" s="21">
        <v>988.8</v>
      </c>
      <c r="I326" s="21">
        <v>1084.7</v>
      </c>
      <c r="J326" s="21">
        <v>1088.9000000000001</v>
      </c>
      <c r="K326" s="21"/>
    </row>
    <row r="327" spans="1:11" s="12" customFormat="1" ht="12.75" customHeight="1">
      <c r="A327" s="12" t="str">
        <f t="shared" si="14"/>
        <v>q</v>
      </c>
      <c r="B327" s="12">
        <v>5</v>
      </c>
      <c r="C327" s="12">
        <v>5</v>
      </c>
      <c r="D327" s="12">
        <v>5</v>
      </c>
      <c r="F327" s="19"/>
      <c r="G327" s="22" t="s">
        <v>156</v>
      </c>
      <c r="H327" s="21">
        <v>696.5</v>
      </c>
      <c r="I327" s="21">
        <v>790.1</v>
      </c>
      <c r="J327" s="21">
        <v>810.6</v>
      </c>
      <c r="K327" s="21"/>
    </row>
    <row r="328" spans="1:11" s="12" customFormat="1" ht="12.75" customHeight="1">
      <c r="A328" s="12" t="str">
        <f t="shared" si="14"/>
        <v>q</v>
      </c>
      <c r="B328" s="12">
        <v>6</v>
      </c>
      <c r="C328" s="12">
        <v>6</v>
      </c>
      <c r="D328" s="12">
        <v>6</v>
      </c>
      <c r="F328" s="19"/>
      <c r="G328" s="22" t="s">
        <v>157</v>
      </c>
      <c r="H328" s="21">
        <v>228.1</v>
      </c>
      <c r="I328" s="21">
        <v>294</v>
      </c>
      <c r="J328" s="21">
        <v>278.3</v>
      </c>
      <c r="K328" s="21"/>
    </row>
    <row r="329" spans="1:11" s="12" customFormat="1" ht="12.75" customHeight="1">
      <c r="A329" s="12" t="str">
        <f t="shared" si="14"/>
        <v>q</v>
      </c>
      <c r="B329" s="12">
        <v>11</v>
      </c>
      <c r="C329" s="12">
        <v>11</v>
      </c>
      <c r="D329" s="12">
        <v>11</v>
      </c>
      <c r="F329" s="19"/>
      <c r="G329" s="22" t="s">
        <v>159</v>
      </c>
      <c r="H329" s="21">
        <v>54.2</v>
      </c>
      <c r="I329" s="21">
        <v>0.3</v>
      </c>
      <c r="J329" s="21">
        <v>0</v>
      </c>
      <c r="K329" s="21"/>
    </row>
    <row r="330" spans="1:11" ht="12.75" customHeight="1">
      <c r="A330" s="12" t="str">
        <f t="shared" si="14"/>
        <v>q</v>
      </c>
      <c r="B330" s="12">
        <v>12</v>
      </c>
      <c r="C330" s="12">
        <v>12</v>
      </c>
      <c r="D330" s="12">
        <v>12</v>
      </c>
      <c r="E330" s="12"/>
      <c r="F330" s="23"/>
      <c r="G330" s="22" t="s">
        <v>160</v>
      </c>
      <c r="H330" s="21">
        <v>10</v>
      </c>
      <c r="I330" s="21">
        <v>0.3</v>
      </c>
      <c r="J330" s="21">
        <v>0</v>
      </c>
      <c r="K330" s="21"/>
    </row>
    <row r="331" spans="1:11" s="12" customFormat="1" ht="12.75" customHeight="1">
      <c r="A331" s="12" t="str">
        <f t="shared" si="14"/>
        <v>q</v>
      </c>
      <c r="B331" s="12">
        <v>13</v>
      </c>
      <c r="C331" s="12">
        <v>13</v>
      </c>
      <c r="D331" s="12">
        <v>13</v>
      </c>
      <c r="F331" s="19"/>
      <c r="G331" s="20" t="s">
        <v>161</v>
      </c>
      <c r="H331" s="21">
        <v>898.8</v>
      </c>
      <c r="I331" s="21">
        <v>324</v>
      </c>
      <c r="J331" s="21">
        <v>6</v>
      </c>
      <c r="K331" s="21"/>
    </row>
    <row r="332" spans="1:11" ht="34.5" customHeight="1">
      <c r="A332" s="12" t="str">
        <f t="shared" ref="A332:A351" si="15">IF((H332+I332+J332)&gt;0,"q","c")</f>
        <v>q</v>
      </c>
      <c r="B332" s="12">
        <v>1</v>
      </c>
      <c r="C332" s="12">
        <v>1</v>
      </c>
      <c r="D332" s="12">
        <v>1</v>
      </c>
      <c r="E332" s="12"/>
      <c r="F332" s="62">
        <v>1092</v>
      </c>
      <c r="G332" s="31" t="s">
        <v>131</v>
      </c>
      <c r="H332" s="38">
        <v>0</v>
      </c>
      <c r="I332" s="38">
        <v>1169.2</v>
      </c>
      <c r="J332" s="38">
        <v>1279.7</v>
      </c>
      <c r="K332" s="38"/>
    </row>
    <row r="333" spans="1:11" s="12" customFormat="1" ht="12.75" customHeight="1">
      <c r="A333" s="12" t="str">
        <f t="shared" si="15"/>
        <v>q</v>
      </c>
      <c r="B333" s="12">
        <v>3</v>
      </c>
      <c r="C333" s="12">
        <v>3</v>
      </c>
      <c r="D333" s="12">
        <v>3</v>
      </c>
      <c r="F333" s="16"/>
      <c r="G333" s="17" t="s">
        <v>154</v>
      </c>
      <c r="H333" s="18">
        <v>0</v>
      </c>
      <c r="I333" s="18">
        <v>15</v>
      </c>
      <c r="J333" s="18">
        <v>15</v>
      </c>
      <c r="K333" s="18"/>
    </row>
    <row r="334" spans="1:11" s="12" customFormat="1" ht="12.75" customHeight="1">
      <c r="A334" s="12" t="str">
        <f t="shared" si="15"/>
        <v>q</v>
      </c>
      <c r="B334" s="12">
        <v>4</v>
      </c>
      <c r="C334" s="12">
        <v>4</v>
      </c>
      <c r="D334" s="12">
        <v>4</v>
      </c>
      <c r="F334" s="19"/>
      <c r="G334" s="20" t="s">
        <v>155</v>
      </c>
      <c r="H334" s="21">
        <v>0</v>
      </c>
      <c r="I334" s="21">
        <v>1077.5</v>
      </c>
      <c r="J334" s="21">
        <v>1269.7</v>
      </c>
      <c r="K334" s="21"/>
    </row>
    <row r="335" spans="1:11" s="12" customFormat="1" ht="12.75" customHeight="1">
      <c r="A335" s="12" t="str">
        <f t="shared" si="15"/>
        <v>q</v>
      </c>
      <c r="B335" s="12">
        <v>5</v>
      </c>
      <c r="C335" s="12">
        <v>5</v>
      </c>
      <c r="D335" s="12">
        <v>5</v>
      </c>
      <c r="F335" s="19"/>
      <c r="G335" s="22" t="s">
        <v>156</v>
      </c>
      <c r="H335" s="21">
        <v>0</v>
      </c>
      <c r="I335" s="21">
        <v>162</v>
      </c>
      <c r="J335" s="21">
        <v>211.2</v>
      </c>
      <c r="K335" s="21"/>
    </row>
    <row r="336" spans="1:11" s="12" customFormat="1" ht="12.75" customHeight="1">
      <c r="A336" s="12" t="str">
        <f t="shared" si="15"/>
        <v>q</v>
      </c>
      <c r="B336" s="12">
        <v>6</v>
      </c>
      <c r="C336" s="12">
        <v>6</v>
      </c>
      <c r="D336" s="12">
        <v>6</v>
      </c>
      <c r="F336" s="19"/>
      <c r="G336" s="22" t="s">
        <v>157</v>
      </c>
      <c r="H336" s="21">
        <v>0</v>
      </c>
      <c r="I336" s="21">
        <v>645.9</v>
      </c>
      <c r="J336" s="21">
        <v>787.3</v>
      </c>
      <c r="K336" s="21"/>
    </row>
    <row r="337" spans="1:11" s="12" customFormat="1" ht="12.75" customHeight="1">
      <c r="A337" s="12" t="str">
        <f t="shared" si="15"/>
        <v>q</v>
      </c>
      <c r="B337" s="12">
        <v>11</v>
      </c>
      <c r="C337" s="12">
        <v>11</v>
      </c>
      <c r="D337" s="12">
        <v>11</v>
      </c>
      <c r="F337" s="19"/>
      <c r="G337" s="22" t="s">
        <v>159</v>
      </c>
      <c r="H337" s="21">
        <v>0</v>
      </c>
      <c r="I337" s="21">
        <v>0.4</v>
      </c>
      <c r="J337" s="21">
        <v>0</v>
      </c>
      <c r="K337" s="21"/>
    </row>
    <row r="338" spans="1:11" ht="12.75" customHeight="1">
      <c r="A338" s="12" t="str">
        <f t="shared" si="15"/>
        <v>q</v>
      </c>
      <c r="B338" s="12">
        <v>12</v>
      </c>
      <c r="C338" s="12">
        <v>12</v>
      </c>
      <c r="D338" s="12">
        <v>12</v>
      </c>
      <c r="E338" s="12"/>
      <c r="F338" s="23"/>
      <c r="G338" s="22" t="s">
        <v>160</v>
      </c>
      <c r="H338" s="21">
        <v>0</v>
      </c>
      <c r="I338" s="21">
        <v>269.2</v>
      </c>
      <c r="J338" s="21">
        <v>271.2</v>
      </c>
      <c r="K338" s="21"/>
    </row>
    <row r="339" spans="1:11" s="12" customFormat="1" ht="12.75" customHeight="1">
      <c r="A339" s="12" t="str">
        <f t="shared" si="15"/>
        <v>q</v>
      </c>
      <c r="B339" s="12">
        <v>13</v>
      </c>
      <c r="C339" s="12">
        <v>13</v>
      </c>
      <c r="D339" s="12">
        <v>13</v>
      </c>
      <c r="F339" s="33"/>
      <c r="G339" s="59" t="s">
        <v>161</v>
      </c>
      <c r="H339" s="32">
        <v>0</v>
      </c>
      <c r="I339" s="32">
        <v>91.7</v>
      </c>
      <c r="J339" s="32">
        <v>10</v>
      </c>
      <c r="K339" s="21"/>
    </row>
    <row r="340" spans="1:11" ht="20.25" customHeight="1">
      <c r="A340" s="12" t="str">
        <f t="shared" si="15"/>
        <v>q</v>
      </c>
      <c r="B340" s="12">
        <v>1</v>
      </c>
      <c r="C340" s="12">
        <v>1</v>
      </c>
      <c r="D340" s="12">
        <v>1</v>
      </c>
      <c r="E340" s="12"/>
      <c r="F340" s="62">
        <v>10921</v>
      </c>
      <c r="G340" s="27" t="s">
        <v>121</v>
      </c>
      <c r="H340" s="38">
        <v>0</v>
      </c>
      <c r="I340" s="38">
        <v>321.2</v>
      </c>
      <c r="J340" s="38">
        <v>261.7</v>
      </c>
      <c r="K340" s="38"/>
    </row>
    <row r="341" spans="1:11" s="12" customFormat="1" ht="12.75" customHeight="1">
      <c r="A341" s="12" t="str">
        <f t="shared" si="15"/>
        <v>q</v>
      </c>
      <c r="B341" s="12">
        <v>3</v>
      </c>
      <c r="C341" s="12">
        <v>3</v>
      </c>
      <c r="D341" s="12">
        <v>3</v>
      </c>
      <c r="F341" s="16"/>
      <c r="G341" s="17" t="s">
        <v>154</v>
      </c>
      <c r="H341" s="18">
        <v>0</v>
      </c>
      <c r="I341" s="18">
        <v>15</v>
      </c>
      <c r="J341" s="18">
        <v>15</v>
      </c>
      <c r="K341" s="18"/>
    </row>
    <row r="342" spans="1:11" s="12" customFormat="1" ht="12.75" customHeight="1">
      <c r="A342" s="12" t="str">
        <f t="shared" si="15"/>
        <v>q</v>
      </c>
      <c r="B342" s="12">
        <v>4</v>
      </c>
      <c r="C342" s="12">
        <v>4</v>
      </c>
      <c r="D342" s="12">
        <v>4</v>
      </c>
      <c r="F342" s="19"/>
      <c r="G342" s="20" t="s">
        <v>155</v>
      </c>
      <c r="H342" s="21">
        <v>0</v>
      </c>
      <c r="I342" s="21">
        <v>229.5</v>
      </c>
      <c r="J342" s="21">
        <v>251.7</v>
      </c>
      <c r="K342" s="21"/>
    </row>
    <row r="343" spans="1:11" s="12" customFormat="1" ht="12.75" customHeight="1">
      <c r="A343" s="12" t="str">
        <f t="shared" si="15"/>
        <v>q</v>
      </c>
      <c r="B343" s="12">
        <v>5</v>
      </c>
      <c r="C343" s="12">
        <v>5</v>
      </c>
      <c r="D343" s="12">
        <v>5</v>
      </c>
      <c r="F343" s="19"/>
      <c r="G343" s="22" t="s">
        <v>156</v>
      </c>
      <c r="H343" s="21">
        <v>0</v>
      </c>
      <c r="I343" s="21">
        <v>162</v>
      </c>
      <c r="J343" s="21">
        <v>211.2</v>
      </c>
      <c r="K343" s="21"/>
    </row>
    <row r="344" spans="1:11" s="12" customFormat="1" ht="12.75" customHeight="1">
      <c r="A344" s="12" t="str">
        <f t="shared" si="15"/>
        <v>q</v>
      </c>
      <c r="B344" s="12">
        <v>6</v>
      </c>
      <c r="C344" s="12">
        <v>6</v>
      </c>
      <c r="D344" s="12">
        <v>6</v>
      </c>
      <c r="F344" s="19"/>
      <c r="G344" s="22" t="s">
        <v>157</v>
      </c>
      <c r="H344" s="21">
        <v>0</v>
      </c>
      <c r="I344" s="21">
        <v>65.900000000000006</v>
      </c>
      <c r="J344" s="21">
        <v>39.299999999999997</v>
      </c>
      <c r="K344" s="21"/>
    </row>
    <row r="345" spans="1:11" s="12" customFormat="1" ht="12.75" customHeight="1">
      <c r="A345" s="12" t="str">
        <f t="shared" si="15"/>
        <v>q</v>
      </c>
      <c r="B345" s="12">
        <v>11</v>
      </c>
      <c r="C345" s="12">
        <v>11</v>
      </c>
      <c r="D345" s="12">
        <v>11</v>
      </c>
      <c r="F345" s="19"/>
      <c r="G345" s="22" t="s">
        <v>159</v>
      </c>
      <c r="H345" s="21">
        <v>0</v>
      </c>
      <c r="I345" s="21">
        <v>0.4</v>
      </c>
      <c r="J345" s="21">
        <v>0</v>
      </c>
      <c r="K345" s="21"/>
    </row>
    <row r="346" spans="1:11" ht="12.75" customHeight="1">
      <c r="A346" s="12" t="str">
        <f t="shared" si="15"/>
        <v>q</v>
      </c>
      <c r="B346" s="12">
        <v>12</v>
      </c>
      <c r="C346" s="12">
        <v>12</v>
      </c>
      <c r="D346" s="12">
        <v>12</v>
      </c>
      <c r="E346" s="12"/>
      <c r="F346" s="23"/>
      <c r="G346" s="22" t="s">
        <v>160</v>
      </c>
      <c r="H346" s="21">
        <v>0</v>
      </c>
      <c r="I346" s="21">
        <v>1.2</v>
      </c>
      <c r="J346" s="21">
        <v>1.2</v>
      </c>
      <c r="K346" s="21"/>
    </row>
    <row r="347" spans="1:11" s="12" customFormat="1" ht="12.75" customHeight="1">
      <c r="A347" s="12" t="str">
        <f t="shared" si="15"/>
        <v>q</v>
      </c>
      <c r="B347" s="12">
        <v>13</v>
      </c>
      <c r="C347" s="12">
        <v>13</v>
      </c>
      <c r="D347" s="12">
        <v>13</v>
      </c>
      <c r="F347" s="19"/>
      <c r="G347" s="20" t="s">
        <v>161</v>
      </c>
      <c r="H347" s="21">
        <v>0</v>
      </c>
      <c r="I347" s="21">
        <v>91.7</v>
      </c>
      <c r="J347" s="21">
        <v>10</v>
      </c>
      <c r="K347" s="21"/>
    </row>
    <row r="348" spans="1:11" s="12" customFormat="1" ht="21.75" customHeight="1">
      <c r="A348" s="12" t="str">
        <f t="shared" si="15"/>
        <v>q</v>
      </c>
      <c r="B348" s="12">
        <v>1</v>
      </c>
      <c r="C348" s="12">
        <v>1</v>
      </c>
      <c r="D348" s="12">
        <v>1</v>
      </c>
      <c r="F348" s="62">
        <v>10922</v>
      </c>
      <c r="G348" s="27" t="s">
        <v>122</v>
      </c>
      <c r="H348" s="38">
        <v>0</v>
      </c>
      <c r="I348" s="38">
        <v>848</v>
      </c>
      <c r="J348" s="38">
        <v>1018</v>
      </c>
      <c r="K348" s="38"/>
    </row>
    <row r="349" spans="1:11" s="12" customFormat="1" ht="12.75" customHeight="1">
      <c r="A349" s="12" t="str">
        <f t="shared" si="15"/>
        <v>q</v>
      </c>
      <c r="B349" s="12">
        <v>4</v>
      </c>
      <c r="C349" s="12">
        <v>4</v>
      </c>
      <c r="D349" s="12">
        <v>4</v>
      </c>
      <c r="F349" s="19"/>
      <c r="G349" s="20" t="s">
        <v>155</v>
      </c>
      <c r="H349" s="21">
        <v>0</v>
      </c>
      <c r="I349" s="21">
        <v>848</v>
      </c>
      <c r="J349" s="21">
        <v>1018</v>
      </c>
      <c r="K349" s="21"/>
    </row>
    <row r="350" spans="1:11" s="12" customFormat="1" ht="12.75" customHeight="1">
      <c r="A350" s="12" t="str">
        <f t="shared" si="15"/>
        <v>q</v>
      </c>
      <c r="B350" s="12">
        <v>6</v>
      </c>
      <c r="C350" s="12">
        <v>6</v>
      </c>
      <c r="D350" s="12">
        <v>6</v>
      </c>
      <c r="F350" s="19"/>
      <c r="G350" s="22" t="s">
        <v>157</v>
      </c>
      <c r="H350" s="21">
        <v>0</v>
      </c>
      <c r="I350" s="21">
        <v>580</v>
      </c>
      <c r="J350" s="21">
        <v>748</v>
      </c>
      <c r="K350" s="21"/>
    </row>
    <row r="351" spans="1:11" ht="12.75" customHeight="1">
      <c r="A351" s="12" t="str">
        <f t="shared" si="15"/>
        <v>q</v>
      </c>
      <c r="B351" s="12">
        <v>12</v>
      </c>
      <c r="C351" s="12">
        <v>12</v>
      </c>
      <c r="D351" s="12">
        <v>12</v>
      </c>
      <c r="E351" s="12"/>
      <c r="F351" s="23"/>
      <c r="G351" s="22" t="s">
        <v>160</v>
      </c>
      <c r="H351" s="21">
        <v>0</v>
      </c>
      <c r="I351" s="21">
        <v>268</v>
      </c>
      <c r="J351" s="21">
        <v>270</v>
      </c>
      <c r="K351" s="21"/>
    </row>
    <row r="352" spans="1:11" s="12" customFormat="1" ht="30.75" customHeight="1">
      <c r="A352" s="12" t="str">
        <f t="shared" si="14"/>
        <v>q</v>
      </c>
      <c r="B352" s="12">
        <v>1</v>
      </c>
      <c r="C352" s="12">
        <v>1</v>
      </c>
      <c r="D352" s="12">
        <v>1</v>
      </c>
      <c r="F352" s="63">
        <v>1093</v>
      </c>
      <c r="G352" s="31" t="s">
        <v>39</v>
      </c>
      <c r="H352" s="28">
        <v>565</v>
      </c>
      <c r="I352" s="28">
        <v>740</v>
      </c>
      <c r="J352" s="28">
        <v>755.4</v>
      </c>
      <c r="K352" s="28"/>
    </row>
    <row r="353" spans="1:11" s="12" customFormat="1" ht="12.75" customHeight="1">
      <c r="A353" s="12" t="str">
        <f t="shared" si="14"/>
        <v>q</v>
      </c>
      <c r="B353" s="12">
        <v>3</v>
      </c>
      <c r="C353" s="12">
        <v>3</v>
      </c>
      <c r="D353" s="12">
        <v>3</v>
      </c>
      <c r="F353" s="16"/>
      <c r="G353" s="17" t="s">
        <v>154</v>
      </c>
      <c r="H353" s="18">
        <v>42</v>
      </c>
      <c r="I353" s="18">
        <v>47</v>
      </c>
      <c r="J353" s="18">
        <v>47</v>
      </c>
      <c r="K353" s="18"/>
    </row>
    <row r="354" spans="1:11" s="12" customFormat="1" ht="12.75" customHeight="1">
      <c r="A354" s="12" t="str">
        <f t="shared" si="14"/>
        <v>q</v>
      </c>
      <c r="B354" s="12">
        <v>4</v>
      </c>
      <c r="C354" s="12">
        <v>4</v>
      </c>
      <c r="D354" s="12">
        <v>4</v>
      </c>
      <c r="F354" s="19"/>
      <c r="G354" s="20" t="s">
        <v>155</v>
      </c>
      <c r="H354" s="21">
        <v>561.5</v>
      </c>
      <c r="I354" s="21">
        <v>732.8</v>
      </c>
      <c r="J354" s="21">
        <v>755.4</v>
      </c>
      <c r="K354" s="21"/>
    </row>
    <row r="355" spans="1:11" s="12" customFormat="1" ht="12.75" customHeight="1">
      <c r="A355" s="12" t="str">
        <f t="shared" si="14"/>
        <v>q</v>
      </c>
      <c r="B355" s="12">
        <v>5</v>
      </c>
      <c r="C355" s="12">
        <v>5</v>
      </c>
      <c r="D355" s="12">
        <v>5</v>
      </c>
      <c r="F355" s="19"/>
      <c r="G355" s="22" t="s">
        <v>156</v>
      </c>
      <c r="H355" s="21">
        <v>389.7</v>
      </c>
      <c r="I355" s="21">
        <v>504.5</v>
      </c>
      <c r="J355" s="21">
        <v>526</v>
      </c>
      <c r="K355" s="21"/>
    </row>
    <row r="356" spans="1:11" s="12" customFormat="1" ht="12.75" customHeight="1">
      <c r="A356" s="12" t="str">
        <f t="shared" si="14"/>
        <v>q</v>
      </c>
      <c r="B356" s="12">
        <v>6</v>
      </c>
      <c r="C356" s="12">
        <v>6</v>
      </c>
      <c r="D356" s="12">
        <v>6</v>
      </c>
      <c r="F356" s="19"/>
      <c r="G356" s="22" t="s">
        <v>157</v>
      </c>
      <c r="H356" s="21">
        <v>168.5</v>
      </c>
      <c r="I356" s="21">
        <v>222.9</v>
      </c>
      <c r="J356" s="21">
        <v>229.4</v>
      </c>
      <c r="K356" s="21"/>
    </row>
    <row r="357" spans="1:11" s="12" customFormat="1" ht="12.75" customHeight="1">
      <c r="A357" s="12" t="str">
        <f t="shared" si="14"/>
        <v>q</v>
      </c>
      <c r="B357" s="12">
        <v>11</v>
      </c>
      <c r="C357" s="12">
        <v>11</v>
      </c>
      <c r="D357" s="12">
        <v>11</v>
      </c>
      <c r="F357" s="19"/>
      <c r="G357" s="22" t="s">
        <v>159</v>
      </c>
      <c r="H357" s="21">
        <v>3.4</v>
      </c>
      <c r="I357" s="21">
        <v>5.4</v>
      </c>
      <c r="J357" s="21">
        <v>0</v>
      </c>
      <c r="K357" s="21"/>
    </row>
    <row r="358" spans="1:11" s="12" customFormat="1" ht="12.75" customHeight="1">
      <c r="A358" s="12" t="str">
        <f t="shared" ref="A358:A389" si="16">IF((H358+I358+J358)&gt;0,"q","c")</f>
        <v>q</v>
      </c>
      <c r="B358" s="12">
        <v>13</v>
      </c>
      <c r="C358" s="12">
        <v>13</v>
      </c>
      <c r="D358" s="12">
        <v>13</v>
      </c>
      <c r="F358" s="19"/>
      <c r="G358" s="20" t="s">
        <v>161</v>
      </c>
      <c r="H358" s="21">
        <v>2.6</v>
      </c>
      <c r="I358" s="21">
        <v>7.3</v>
      </c>
      <c r="J358" s="21">
        <v>0</v>
      </c>
      <c r="K358" s="32"/>
    </row>
    <row r="359" spans="1:11" s="12" customFormat="1" ht="12.75" customHeight="1">
      <c r="A359" s="12" t="str">
        <f t="shared" si="16"/>
        <v>q</v>
      </c>
      <c r="B359" s="12">
        <v>15</v>
      </c>
      <c r="C359" s="12">
        <v>15</v>
      </c>
      <c r="D359" s="12">
        <v>15</v>
      </c>
      <c r="F359" s="16"/>
      <c r="G359" s="24" t="s">
        <v>162</v>
      </c>
      <c r="H359" s="25">
        <v>0.9</v>
      </c>
      <c r="I359" s="25">
        <v>0</v>
      </c>
      <c r="J359" s="25">
        <v>0</v>
      </c>
      <c r="K359" s="25"/>
    </row>
    <row r="360" spans="1:11" s="12" customFormat="1" ht="19.5" customHeight="1">
      <c r="A360" s="12" t="str">
        <f t="shared" si="16"/>
        <v>q</v>
      </c>
      <c r="B360" s="12">
        <v>1</v>
      </c>
      <c r="C360" s="12">
        <v>1</v>
      </c>
      <c r="D360" s="12">
        <v>1</v>
      </c>
      <c r="F360" s="63">
        <v>10931</v>
      </c>
      <c r="G360" s="27" t="s">
        <v>40</v>
      </c>
      <c r="H360" s="28">
        <v>86.1</v>
      </c>
      <c r="I360" s="28">
        <v>121.4</v>
      </c>
      <c r="J360" s="28">
        <v>126.4</v>
      </c>
      <c r="K360" s="28"/>
    </row>
    <row r="361" spans="1:11" s="12" customFormat="1" ht="12.75" customHeight="1">
      <c r="A361" s="12" t="str">
        <f t="shared" si="16"/>
        <v>q</v>
      </c>
      <c r="B361" s="12">
        <v>3</v>
      </c>
      <c r="C361" s="12">
        <v>3</v>
      </c>
      <c r="D361" s="12">
        <v>3</v>
      </c>
      <c r="F361" s="16"/>
      <c r="G361" s="17" t="s">
        <v>154</v>
      </c>
      <c r="H361" s="18">
        <v>7</v>
      </c>
      <c r="I361" s="18">
        <v>7</v>
      </c>
      <c r="J361" s="18">
        <v>7</v>
      </c>
      <c r="K361" s="18"/>
    </row>
    <row r="362" spans="1:11" s="12" customFormat="1" ht="12.75" customHeight="1">
      <c r="A362" s="12" t="str">
        <f t="shared" si="16"/>
        <v>q</v>
      </c>
      <c r="B362" s="12">
        <v>4</v>
      </c>
      <c r="C362" s="12">
        <v>4</v>
      </c>
      <c r="D362" s="12">
        <v>4</v>
      </c>
      <c r="F362" s="19"/>
      <c r="G362" s="20" t="s">
        <v>155</v>
      </c>
      <c r="H362" s="21">
        <v>86.1</v>
      </c>
      <c r="I362" s="21">
        <v>121.4</v>
      </c>
      <c r="J362" s="21">
        <v>126.4</v>
      </c>
      <c r="K362" s="21"/>
    </row>
    <row r="363" spans="1:11" s="12" customFormat="1" ht="12.75" customHeight="1">
      <c r="A363" s="12" t="str">
        <f t="shared" si="16"/>
        <v>q</v>
      </c>
      <c r="B363" s="12">
        <v>5</v>
      </c>
      <c r="C363" s="12">
        <v>5</v>
      </c>
      <c r="D363" s="12">
        <v>5</v>
      </c>
      <c r="F363" s="19"/>
      <c r="G363" s="22" t="s">
        <v>156</v>
      </c>
      <c r="H363" s="21">
        <v>57</v>
      </c>
      <c r="I363" s="21">
        <v>81.5</v>
      </c>
      <c r="J363" s="21">
        <v>84</v>
      </c>
      <c r="K363" s="21"/>
    </row>
    <row r="364" spans="1:11" s="12" customFormat="1" ht="12.75" customHeight="1">
      <c r="A364" s="12" t="str">
        <f t="shared" si="16"/>
        <v>q</v>
      </c>
      <c r="B364" s="12">
        <v>6</v>
      </c>
      <c r="C364" s="12">
        <v>6</v>
      </c>
      <c r="D364" s="12">
        <v>6</v>
      </c>
      <c r="F364" s="19"/>
      <c r="G364" s="22" t="s">
        <v>157</v>
      </c>
      <c r="H364" s="21">
        <v>28</v>
      </c>
      <c r="I364" s="21">
        <v>39.9</v>
      </c>
      <c r="J364" s="21">
        <v>42.4</v>
      </c>
      <c r="K364" s="21"/>
    </row>
    <row r="365" spans="1:11" s="12" customFormat="1" ht="12.75" customHeight="1">
      <c r="A365" s="12" t="str">
        <f t="shared" si="16"/>
        <v>q</v>
      </c>
      <c r="B365" s="12">
        <v>11</v>
      </c>
      <c r="C365" s="12">
        <v>11</v>
      </c>
      <c r="D365" s="12">
        <v>11</v>
      </c>
      <c r="F365" s="19"/>
      <c r="G365" s="22" t="s">
        <v>159</v>
      </c>
      <c r="H365" s="21">
        <v>1.1000000000000001</v>
      </c>
      <c r="I365" s="21">
        <v>0</v>
      </c>
      <c r="J365" s="21">
        <v>0</v>
      </c>
      <c r="K365" s="21"/>
    </row>
    <row r="366" spans="1:11" s="12" customFormat="1" ht="19.5" customHeight="1">
      <c r="A366" s="12" t="str">
        <f t="shared" si="16"/>
        <v>q</v>
      </c>
      <c r="B366" s="12">
        <v>1</v>
      </c>
      <c r="C366" s="12">
        <v>1</v>
      </c>
      <c r="D366" s="12">
        <v>1</v>
      </c>
      <c r="F366" s="63">
        <v>10932</v>
      </c>
      <c r="G366" s="27" t="s">
        <v>41</v>
      </c>
      <c r="H366" s="28">
        <v>95</v>
      </c>
      <c r="I366" s="28">
        <v>127.4</v>
      </c>
      <c r="J366" s="28">
        <v>125.8</v>
      </c>
      <c r="K366" s="28"/>
    </row>
    <row r="367" spans="1:11" s="12" customFormat="1" ht="12.75" customHeight="1">
      <c r="A367" s="12" t="str">
        <f t="shared" si="16"/>
        <v>q</v>
      </c>
      <c r="B367" s="12">
        <v>3</v>
      </c>
      <c r="C367" s="12">
        <v>3</v>
      </c>
      <c r="D367" s="12">
        <v>3</v>
      </c>
      <c r="F367" s="16"/>
      <c r="G367" s="17" t="s">
        <v>154</v>
      </c>
      <c r="H367" s="18">
        <v>7</v>
      </c>
      <c r="I367" s="18">
        <v>8</v>
      </c>
      <c r="J367" s="18">
        <v>8</v>
      </c>
      <c r="K367" s="18"/>
    </row>
    <row r="368" spans="1:11" s="12" customFormat="1" ht="12.75" customHeight="1">
      <c r="A368" s="12" t="str">
        <f t="shared" si="16"/>
        <v>q</v>
      </c>
      <c r="B368" s="12">
        <v>4</v>
      </c>
      <c r="C368" s="12">
        <v>4</v>
      </c>
      <c r="D368" s="12">
        <v>4</v>
      </c>
      <c r="F368" s="19"/>
      <c r="G368" s="20" t="s">
        <v>155</v>
      </c>
      <c r="H368" s="21">
        <v>95</v>
      </c>
      <c r="I368" s="21">
        <v>127.4</v>
      </c>
      <c r="J368" s="21">
        <v>125.8</v>
      </c>
      <c r="K368" s="21"/>
    </row>
    <row r="369" spans="1:11" s="12" customFormat="1" ht="12.75" customHeight="1">
      <c r="A369" s="12" t="str">
        <f t="shared" si="16"/>
        <v>q</v>
      </c>
      <c r="B369" s="12">
        <v>5</v>
      </c>
      <c r="C369" s="12">
        <v>5</v>
      </c>
      <c r="D369" s="12">
        <v>5</v>
      </c>
      <c r="F369" s="19"/>
      <c r="G369" s="22" t="s">
        <v>156</v>
      </c>
      <c r="H369" s="21">
        <v>67.2</v>
      </c>
      <c r="I369" s="21">
        <v>84.6</v>
      </c>
      <c r="J369" s="21">
        <v>88.4</v>
      </c>
      <c r="K369" s="21"/>
    </row>
    <row r="370" spans="1:11" s="12" customFormat="1" ht="12.75" customHeight="1">
      <c r="A370" s="12" t="str">
        <f t="shared" si="16"/>
        <v>q</v>
      </c>
      <c r="B370" s="12">
        <v>6</v>
      </c>
      <c r="C370" s="12">
        <v>6</v>
      </c>
      <c r="D370" s="12">
        <v>6</v>
      </c>
      <c r="F370" s="19"/>
      <c r="G370" s="22" t="s">
        <v>157</v>
      </c>
      <c r="H370" s="21">
        <v>27.9</v>
      </c>
      <c r="I370" s="21">
        <v>37.4</v>
      </c>
      <c r="J370" s="21">
        <v>37.4</v>
      </c>
      <c r="K370" s="21"/>
    </row>
    <row r="371" spans="1:11" s="12" customFormat="1" ht="12.75" customHeight="1">
      <c r="A371" s="12" t="str">
        <f t="shared" si="16"/>
        <v>q</v>
      </c>
      <c r="B371" s="12">
        <v>11</v>
      </c>
      <c r="C371" s="12">
        <v>11</v>
      </c>
      <c r="D371" s="12">
        <v>11</v>
      </c>
      <c r="F371" s="33"/>
      <c r="G371" s="60" t="s">
        <v>159</v>
      </c>
      <c r="H371" s="32">
        <v>0</v>
      </c>
      <c r="I371" s="32">
        <v>5.4</v>
      </c>
      <c r="J371" s="32">
        <v>0</v>
      </c>
      <c r="K371" s="32"/>
    </row>
    <row r="372" spans="1:11" s="12" customFormat="1" ht="19.5" customHeight="1">
      <c r="A372" s="12" t="str">
        <f t="shared" si="16"/>
        <v>q</v>
      </c>
      <c r="B372" s="12">
        <v>1</v>
      </c>
      <c r="C372" s="12">
        <v>1</v>
      </c>
      <c r="D372" s="12">
        <v>1</v>
      </c>
      <c r="F372" s="63">
        <v>10933</v>
      </c>
      <c r="G372" s="27" t="s">
        <v>42</v>
      </c>
      <c r="H372" s="28">
        <v>96.5</v>
      </c>
      <c r="I372" s="28">
        <v>120.6</v>
      </c>
      <c r="J372" s="28">
        <v>125.8</v>
      </c>
      <c r="K372" s="28"/>
    </row>
    <row r="373" spans="1:11" s="12" customFormat="1" ht="12.75" customHeight="1">
      <c r="A373" s="12" t="str">
        <f t="shared" si="16"/>
        <v>q</v>
      </c>
      <c r="B373" s="12">
        <v>3</v>
      </c>
      <c r="C373" s="12">
        <v>3</v>
      </c>
      <c r="D373" s="12">
        <v>3</v>
      </c>
      <c r="F373" s="16"/>
      <c r="G373" s="17" t="s">
        <v>154</v>
      </c>
      <c r="H373" s="18">
        <v>7</v>
      </c>
      <c r="I373" s="18">
        <v>8</v>
      </c>
      <c r="J373" s="18">
        <v>8</v>
      </c>
      <c r="K373" s="18"/>
    </row>
    <row r="374" spans="1:11" s="12" customFormat="1" ht="12.75" customHeight="1">
      <c r="A374" s="12" t="str">
        <f t="shared" si="16"/>
        <v>q</v>
      </c>
      <c r="B374" s="12">
        <v>4</v>
      </c>
      <c r="C374" s="12">
        <v>4</v>
      </c>
      <c r="D374" s="12">
        <v>4</v>
      </c>
      <c r="F374" s="19"/>
      <c r="G374" s="20" t="s">
        <v>155</v>
      </c>
      <c r="H374" s="21">
        <v>96.2</v>
      </c>
      <c r="I374" s="21">
        <v>118.6</v>
      </c>
      <c r="J374" s="21">
        <v>125.8</v>
      </c>
      <c r="K374" s="21"/>
    </row>
    <row r="375" spans="1:11" s="12" customFormat="1" ht="12.75" customHeight="1">
      <c r="A375" s="12" t="str">
        <f t="shared" si="16"/>
        <v>q</v>
      </c>
      <c r="B375" s="12">
        <v>5</v>
      </c>
      <c r="C375" s="12">
        <v>5</v>
      </c>
      <c r="D375" s="12">
        <v>5</v>
      </c>
      <c r="F375" s="19"/>
      <c r="G375" s="22" t="s">
        <v>156</v>
      </c>
      <c r="H375" s="21">
        <v>66.400000000000006</v>
      </c>
      <c r="I375" s="21">
        <v>84.6</v>
      </c>
      <c r="J375" s="21">
        <v>88.4</v>
      </c>
      <c r="K375" s="21"/>
    </row>
    <row r="376" spans="1:11" s="12" customFormat="1" ht="12.75" customHeight="1">
      <c r="A376" s="12" t="str">
        <f t="shared" si="16"/>
        <v>q</v>
      </c>
      <c r="B376" s="12">
        <v>6</v>
      </c>
      <c r="C376" s="12">
        <v>6</v>
      </c>
      <c r="D376" s="12">
        <v>6</v>
      </c>
      <c r="F376" s="19"/>
      <c r="G376" s="22" t="s">
        <v>157</v>
      </c>
      <c r="H376" s="21">
        <v>28.8</v>
      </c>
      <c r="I376" s="21">
        <v>34</v>
      </c>
      <c r="J376" s="21">
        <v>37.4</v>
      </c>
      <c r="K376" s="21"/>
    </row>
    <row r="377" spans="1:11" s="12" customFormat="1" ht="12.75" customHeight="1">
      <c r="A377" s="12" t="str">
        <f t="shared" si="16"/>
        <v>q</v>
      </c>
      <c r="B377" s="12">
        <v>11</v>
      </c>
      <c r="C377" s="12">
        <v>11</v>
      </c>
      <c r="D377" s="12">
        <v>11</v>
      </c>
      <c r="F377" s="19"/>
      <c r="G377" s="22" t="s">
        <v>159</v>
      </c>
      <c r="H377" s="21">
        <v>1</v>
      </c>
      <c r="I377" s="21">
        <v>0</v>
      </c>
      <c r="J377" s="21">
        <v>0</v>
      </c>
      <c r="K377" s="21"/>
    </row>
    <row r="378" spans="1:11" s="12" customFormat="1" ht="12.75" customHeight="1">
      <c r="A378" s="12" t="str">
        <f t="shared" si="16"/>
        <v>q</v>
      </c>
      <c r="B378" s="12">
        <v>13</v>
      </c>
      <c r="C378" s="12">
        <v>13</v>
      </c>
      <c r="D378" s="12">
        <v>13</v>
      </c>
      <c r="F378" s="66"/>
      <c r="G378" s="67" t="s">
        <v>161</v>
      </c>
      <c r="H378" s="68">
        <v>0</v>
      </c>
      <c r="I378" s="68">
        <v>2</v>
      </c>
      <c r="J378" s="68">
        <v>0</v>
      </c>
      <c r="K378" s="68"/>
    </row>
    <row r="379" spans="1:11" s="12" customFormat="1" ht="12.75" customHeight="1">
      <c r="A379" s="12" t="str">
        <f t="shared" si="16"/>
        <v>q</v>
      </c>
      <c r="B379" s="12">
        <v>15</v>
      </c>
      <c r="C379" s="12">
        <v>15</v>
      </c>
      <c r="D379" s="12">
        <v>15</v>
      </c>
      <c r="F379" s="74"/>
      <c r="G379" s="75" t="s">
        <v>162</v>
      </c>
      <c r="H379" s="76">
        <v>0.3</v>
      </c>
      <c r="I379" s="76">
        <v>0</v>
      </c>
      <c r="J379" s="76">
        <v>0</v>
      </c>
      <c r="K379" s="76"/>
    </row>
    <row r="380" spans="1:11" s="12" customFormat="1" ht="19.5" customHeight="1">
      <c r="A380" s="12" t="str">
        <f t="shared" si="16"/>
        <v>q</v>
      </c>
      <c r="B380" s="12">
        <v>1</v>
      </c>
      <c r="C380" s="12">
        <v>1</v>
      </c>
      <c r="D380" s="12">
        <v>1</v>
      </c>
      <c r="F380" s="63">
        <v>10934</v>
      </c>
      <c r="G380" s="27" t="s">
        <v>43</v>
      </c>
      <c r="H380" s="28">
        <v>96.5</v>
      </c>
      <c r="I380" s="28">
        <v>122.2</v>
      </c>
      <c r="J380" s="28">
        <v>125.8</v>
      </c>
      <c r="K380" s="28"/>
    </row>
    <row r="381" spans="1:11" s="12" customFormat="1" ht="12.75" customHeight="1">
      <c r="A381" s="12" t="str">
        <f t="shared" si="16"/>
        <v>q</v>
      </c>
      <c r="B381" s="12">
        <v>3</v>
      </c>
      <c r="C381" s="12">
        <v>3</v>
      </c>
      <c r="D381" s="12">
        <v>3</v>
      </c>
      <c r="F381" s="16"/>
      <c r="G381" s="17" t="s">
        <v>154</v>
      </c>
      <c r="H381" s="18">
        <v>7</v>
      </c>
      <c r="I381" s="18">
        <v>8</v>
      </c>
      <c r="J381" s="18">
        <v>8</v>
      </c>
      <c r="K381" s="18"/>
    </row>
    <row r="382" spans="1:11" s="12" customFormat="1" ht="12.75" customHeight="1">
      <c r="A382" s="12" t="str">
        <f t="shared" si="16"/>
        <v>q</v>
      </c>
      <c r="B382" s="12">
        <v>4</v>
      </c>
      <c r="C382" s="12">
        <v>4</v>
      </c>
      <c r="D382" s="12">
        <v>4</v>
      </c>
      <c r="F382" s="19"/>
      <c r="G382" s="20" t="s">
        <v>155</v>
      </c>
      <c r="H382" s="21">
        <v>93.9</v>
      </c>
      <c r="I382" s="21">
        <v>119</v>
      </c>
      <c r="J382" s="21">
        <v>125.8</v>
      </c>
      <c r="K382" s="21"/>
    </row>
    <row r="383" spans="1:11" s="12" customFormat="1" ht="12.75" customHeight="1">
      <c r="A383" s="12" t="str">
        <f t="shared" si="16"/>
        <v>q</v>
      </c>
      <c r="B383" s="12">
        <v>5</v>
      </c>
      <c r="C383" s="12">
        <v>5</v>
      </c>
      <c r="D383" s="12">
        <v>5</v>
      </c>
      <c r="F383" s="19"/>
      <c r="G383" s="22" t="s">
        <v>156</v>
      </c>
      <c r="H383" s="21">
        <v>67.400000000000006</v>
      </c>
      <c r="I383" s="21">
        <v>84.6</v>
      </c>
      <c r="J383" s="21">
        <v>88.4</v>
      </c>
      <c r="K383" s="21"/>
    </row>
    <row r="384" spans="1:11" s="12" customFormat="1" ht="12.75" customHeight="1">
      <c r="A384" s="12" t="str">
        <f t="shared" si="16"/>
        <v>q</v>
      </c>
      <c r="B384" s="12">
        <v>6</v>
      </c>
      <c r="C384" s="12">
        <v>6</v>
      </c>
      <c r="D384" s="12">
        <v>6</v>
      </c>
      <c r="F384" s="66"/>
      <c r="G384" s="69" t="s">
        <v>157</v>
      </c>
      <c r="H384" s="68">
        <v>26.5</v>
      </c>
      <c r="I384" s="68">
        <v>34.4</v>
      </c>
      <c r="J384" s="68">
        <v>37.4</v>
      </c>
      <c r="K384" s="68"/>
    </row>
    <row r="385" spans="1:11" s="12" customFormat="1" ht="12.75" customHeight="1">
      <c r="A385" s="12" t="str">
        <f t="shared" si="16"/>
        <v>q</v>
      </c>
      <c r="B385" s="12">
        <v>13</v>
      </c>
      <c r="C385" s="12">
        <v>13</v>
      </c>
      <c r="D385" s="12">
        <v>13</v>
      </c>
      <c r="F385" s="66"/>
      <c r="G385" s="67" t="s">
        <v>161</v>
      </c>
      <c r="H385" s="68">
        <v>2.6</v>
      </c>
      <c r="I385" s="68">
        <v>3.2</v>
      </c>
      <c r="J385" s="68">
        <v>0</v>
      </c>
      <c r="K385" s="68"/>
    </row>
    <row r="386" spans="1:11" s="12" customFormat="1" ht="19.5" customHeight="1">
      <c r="A386" s="12" t="str">
        <f t="shared" si="16"/>
        <v>q</v>
      </c>
      <c r="B386" s="12">
        <v>1</v>
      </c>
      <c r="C386" s="12">
        <v>1</v>
      </c>
      <c r="D386" s="12">
        <v>1</v>
      </c>
      <c r="F386" s="63">
        <v>10935</v>
      </c>
      <c r="G386" s="27" t="s">
        <v>44</v>
      </c>
      <c r="H386" s="28">
        <v>96.5</v>
      </c>
      <c r="I386" s="28">
        <v>128</v>
      </c>
      <c r="J386" s="28">
        <v>125.8</v>
      </c>
      <c r="K386" s="28"/>
    </row>
    <row r="387" spans="1:11" s="12" customFormat="1" ht="12.75" customHeight="1">
      <c r="A387" s="12" t="str">
        <f t="shared" si="16"/>
        <v>q</v>
      </c>
      <c r="B387" s="12">
        <v>3</v>
      </c>
      <c r="C387" s="12">
        <v>3</v>
      </c>
      <c r="D387" s="12">
        <v>3</v>
      </c>
      <c r="F387" s="16"/>
      <c r="G387" s="17" t="s">
        <v>154</v>
      </c>
      <c r="H387" s="18">
        <v>7</v>
      </c>
      <c r="I387" s="18">
        <v>8</v>
      </c>
      <c r="J387" s="18">
        <v>8</v>
      </c>
      <c r="K387" s="18"/>
    </row>
    <row r="388" spans="1:11" s="12" customFormat="1" ht="12.75" customHeight="1">
      <c r="A388" s="12" t="str">
        <f t="shared" si="16"/>
        <v>q</v>
      </c>
      <c r="B388" s="12">
        <v>4</v>
      </c>
      <c r="C388" s="12">
        <v>4</v>
      </c>
      <c r="D388" s="12">
        <v>4</v>
      </c>
      <c r="F388" s="19"/>
      <c r="G388" s="20" t="s">
        <v>155</v>
      </c>
      <c r="H388" s="21">
        <v>95.9</v>
      </c>
      <c r="I388" s="21">
        <v>125.9</v>
      </c>
      <c r="J388" s="21">
        <v>125.8</v>
      </c>
      <c r="K388" s="21"/>
    </row>
    <row r="389" spans="1:11" s="12" customFormat="1" ht="12.75" customHeight="1">
      <c r="A389" s="12" t="str">
        <f t="shared" si="16"/>
        <v>q</v>
      </c>
      <c r="B389" s="12">
        <v>5</v>
      </c>
      <c r="C389" s="12">
        <v>5</v>
      </c>
      <c r="D389" s="12">
        <v>5</v>
      </c>
      <c r="F389" s="19"/>
      <c r="G389" s="22" t="s">
        <v>156</v>
      </c>
      <c r="H389" s="21">
        <v>67.400000000000006</v>
      </c>
      <c r="I389" s="21">
        <v>84.6</v>
      </c>
      <c r="J389" s="21">
        <v>88.4</v>
      </c>
      <c r="K389" s="21"/>
    </row>
    <row r="390" spans="1:11" s="12" customFormat="1" ht="12.75" customHeight="1">
      <c r="A390" s="12" t="str">
        <f t="shared" ref="A390:A408" si="17">IF((H390+I390+J390)&gt;0,"q","c")</f>
        <v>q</v>
      </c>
      <c r="B390" s="12">
        <v>6</v>
      </c>
      <c r="C390" s="12">
        <v>6</v>
      </c>
      <c r="D390" s="12">
        <v>6</v>
      </c>
      <c r="F390" s="19"/>
      <c r="G390" s="22" t="s">
        <v>157</v>
      </c>
      <c r="H390" s="21">
        <v>28.5</v>
      </c>
      <c r="I390" s="21">
        <v>41.3</v>
      </c>
      <c r="J390" s="21">
        <v>37.4</v>
      </c>
      <c r="K390" s="21"/>
    </row>
    <row r="391" spans="1:11" s="12" customFormat="1" ht="12.75" customHeight="1">
      <c r="A391" s="12" t="str">
        <f t="shared" si="17"/>
        <v>q</v>
      </c>
      <c r="B391" s="12">
        <v>13</v>
      </c>
      <c r="C391" s="12">
        <v>13</v>
      </c>
      <c r="D391" s="12">
        <v>13</v>
      </c>
      <c r="F391" s="19"/>
      <c r="G391" s="20" t="s">
        <v>161</v>
      </c>
      <c r="H391" s="21">
        <v>0</v>
      </c>
      <c r="I391" s="21">
        <v>2.1</v>
      </c>
      <c r="J391" s="21">
        <v>0</v>
      </c>
      <c r="K391" s="21"/>
    </row>
    <row r="392" spans="1:11" s="12" customFormat="1" ht="12.75" customHeight="1">
      <c r="A392" s="12" t="str">
        <f t="shared" si="17"/>
        <v>q</v>
      </c>
      <c r="B392" s="12">
        <v>15</v>
      </c>
      <c r="C392" s="12">
        <v>15</v>
      </c>
      <c r="D392" s="12">
        <v>15</v>
      </c>
      <c r="F392" s="16"/>
      <c r="G392" s="24" t="s">
        <v>162</v>
      </c>
      <c r="H392" s="25">
        <v>0.6</v>
      </c>
      <c r="I392" s="25">
        <v>0</v>
      </c>
      <c r="J392" s="25">
        <v>0</v>
      </c>
      <c r="K392" s="25"/>
    </row>
    <row r="393" spans="1:11" s="12" customFormat="1" ht="19.5" customHeight="1">
      <c r="A393" s="12" t="str">
        <f t="shared" si="17"/>
        <v>q</v>
      </c>
      <c r="B393" s="12">
        <v>1</v>
      </c>
      <c r="C393" s="12">
        <v>1</v>
      </c>
      <c r="D393" s="12">
        <v>1</v>
      </c>
      <c r="F393" s="63">
        <v>10936</v>
      </c>
      <c r="G393" s="27" t="s">
        <v>45</v>
      </c>
      <c r="H393" s="28">
        <v>94.4</v>
      </c>
      <c r="I393" s="28">
        <v>120.5</v>
      </c>
      <c r="J393" s="28">
        <v>125.8</v>
      </c>
      <c r="K393" s="28"/>
    </row>
    <row r="394" spans="1:11" s="12" customFormat="1" ht="12.75" customHeight="1">
      <c r="A394" s="12" t="str">
        <f t="shared" si="17"/>
        <v>q</v>
      </c>
      <c r="B394" s="12">
        <v>3</v>
      </c>
      <c r="C394" s="12">
        <v>3</v>
      </c>
      <c r="D394" s="12">
        <v>3</v>
      </c>
      <c r="F394" s="16"/>
      <c r="G394" s="17" t="s">
        <v>154</v>
      </c>
      <c r="H394" s="18">
        <v>7</v>
      </c>
      <c r="I394" s="18">
        <v>8</v>
      </c>
      <c r="J394" s="18">
        <v>8</v>
      </c>
      <c r="K394" s="18"/>
    </row>
    <row r="395" spans="1:11" s="12" customFormat="1" ht="12.75" customHeight="1">
      <c r="A395" s="12" t="str">
        <f t="shared" si="17"/>
        <v>q</v>
      </c>
      <c r="B395" s="12">
        <v>4</v>
      </c>
      <c r="C395" s="12">
        <v>4</v>
      </c>
      <c r="D395" s="12">
        <v>4</v>
      </c>
      <c r="F395" s="19"/>
      <c r="G395" s="20" t="s">
        <v>155</v>
      </c>
      <c r="H395" s="21">
        <v>94.4</v>
      </c>
      <c r="I395" s="21">
        <v>120.5</v>
      </c>
      <c r="J395" s="21">
        <v>125.8</v>
      </c>
      <c r="K395" s="21"/>
    </row>
    <row r="396" spans="1:11" s="12" customFormat="1" ht="12.75" customHeight="1">
      <c r="A396" s="12" t="str">
        <f t="shared" si="17"/>
        <v>q</v>
      </c>
      <c r="B396" s="12">
        <v>5</v>
      </c>
      <c r="C396" s="12">
        <v>5</v>
      </c>
      <c r="D396" s="12">
        <v>5</v>
      </c>
      <c r="F396" s="19"/>
      <c r="G396" s="22" t="s">
        <v>156</v>
      </c>
      <c r="H396" s="21">
        <v>64.2</v>
      </c>
      <c r="I396" s="21">
        <v>84.6</v>
      </c>
      <c r="J396" s="21">
        <v>88.4</v>
      </c>
      <c r="K396" s="21"/>
    </row>
    <row r="397" spans="1:11" s="12" customFormat="1" ht="12.75" customHeight="1">
      <c r="A397" s="12" t="str">
        <f t="shared" si="17"/>
        <v>q</v>
      </c>
      <c r="B397" s="12">
        <v>6</v>
      </c>
      <c r="C397" s="12">
        <v>6</v>
      </c>
      <c r="D397" s="12">
        <v>6</v>
      </c>
      <c r="F397" s="19"/>
      <c r="G397" s="22" t="s">
        <v>157</v>
      </c>
      <c r="H397" s="21">
        <v>28.8</v>
      </c>
      <c r="I397" s="21">
        <v>35.9</v>
      </c>
      <c r="J397" s="21">
        <v>37.4</v>
      </c>
      <c r="K397" s="21"/>
    </row>
    <row r="398" spans="1:11" s="12" customFormat="1" ht="12.75" customHeight="1">
      <c r="A398" s="12" t="str">
        <f t="shared" si="17"/>
        <v>q</v>
      </c>
      <c r="B398" s="12">
        <v>11</v>
      </c>
      <c r="C398" s="12">
        <v>11</v>
      </c>
      <c r="D398" s="12">
        <v>11</v>
      </c>
      <c r="F398" s="33"/>
      <c r="G398" s="22" t="s">
        <v>159</v>
      </c>
      <c r="H398" s="32">
        <v>1.3</v>
      </c>
      <c r="I398" s="32">
        <v>0</v>
      </c>
      <c r="J398" s="32">
        <v>0</v>
      </c>
      <c r="K398" s="32"/>
    </row>
    <row r="399" spans="1:11" ht="24" customHeight="1">
      <c r="A399" s="12" t="str">
        <f t="shared" si="17"/>
        <v>q</v>
      </c>
      <c r="B399" s="12">
        <v>1</v>
      </c>
      <c r="C399" s="12">
        <v>1</v>
      </c>
      <c r="D399" s="12">
        <v>1</v>
      </c>
      <c r="E399" s="12"/>
      <c r="F399" s="62">
        <v>1094</v>
      </c>
      <c r="G399" s="31" t="s">
        <v>46</v>
      </c>
      <c r="H399" s="38">
        <v>563.5</v>
      </c>
      <c r="I399" s="38">
        <v>753.9</v>
      </c>
      <c r="J399" s="38">
        <v>4313.3</v>
      </c>
      <c r="K399" s="38"/>
    </row>
    <row r="400" spans="1:11" s="12" customFormat="1" ht="12.75" customHeight="1">
      <c r="A400" s="12" t="str">
        <f t="shared" si="17"/>
        <v>q</v>
      </c>
      <c r="B400" s="12">
        <v>4</v>
      </c>
      <c r="C400" s="12">
        <v>4</v>
      </c>
      <c r="D400" s="12">
        <v>4</v>
      </c>
      <c r="F400" s="19"/>
      <c r="G400" s="20" t="s">
        <v>155</v>
      </c>
      <c r="H400" s="21">
        <v>563.5</v>
      </c>
      <c r="I400" s="21">
        <v>753.9</v>
      </c>
      <c r="J400" s="21">
        <v>4280.6000000000004</v>
      </c>
      <c r="K400" s="21"/>
    </row>
    <row r="401" spans="1:11" s="12" customFormat="1" ht="12.75" customHeight="1">
      <c r="A401" s="12" t="str">
        <f t="shared" si="17"/>
        <v>q</v>
      </c>
      <c r="B401" s="12">
        <v>9</v>
      </c>
      <c r="C401" s="12">
        <v>9</v>
      </c>
      <c r="D401" s="12">
        <v>9</v>
      </c>
      <c r="F401" s="66"/>
      <c r="G401" s="69" t="s">
        <v>164</v>
      </c>
      <c r="H401" s="68">
        <v>563.5</v>
      </c>
      <c r="I401" s="68">
        <v>753.9</v>
      </c>
      <c r="J401" s="68">
        <v>4280.6000000000004</v>
      </c>
      <c r="K401" s="68"/>
    </row>
    <row r="402" spans="1:11" s="12" customFormat="1" ht="12.75" customHeight="1">
      <c r="A402" s="12" t="str">
        <f t="shared" si="17"/>
        <v>q</v>
      </c>
      <c r="B402" s="12">
        <v>13</v>
      </c>
      <c r="C402" s="12">
        <v>13</v>
      </c>
      <c r="D402" s="12">
        <v>13</v>
      </c>
      <c r="F402" s="66"/>
      <c r="G402" s="67" t="s">
        <v>161</v>
      </c>
      <c r="H402" s="68">
        <v>0</v>
      </c>
      <c r="I402" s="68">
        <v>0</v>
      </c>
      <c r="J402" s="68">
        <v>32.700000000000003</v>
      </c>
      <c r="K402" s="68"/>
    </row>
    <row r="403" spans="1:11" ht="33" customHeight="1">
      <c r="A403" s="12" t="str">
        <f t="shared" si="17"/>
        <v>q</v>
      </c>
      <c r="B403" s="12">
        <v>1</v>
      </c>
      <c r="C403" s="12">
        <v>1</v>
      </c>
      <c r="D403" s="12">
        <v>1</v>
      </c>
      <c r="E403" s="12"/>
      <c r="F403" s="62">
        <v>10941</v>
      </c>
      <c r="G403" s="43" t="s">
        <v>202</v>
      </c>
      <c r="H403" s="38">
        <v>46</v>
      </c>
      <c r="I403" s="38">
        <v>69.599999999999994</v>
      </c>
      <c r="J403" s="38">
        <v>94.6</v>
      </c>
      <c r="K403" s="38"/>
    </row>
    <row r="404" spans="1:11" s="12" customFormat="1" ht="12.75" customHeight="1">
      <c r="A404" s="12" t="str">
        <f t="shared" si="17"/>
        <v>q</v>
      </c>
      <c r="B404" s="12">
        <v>4</v>
      </c>
      <c r="C404" s="12">
        <v>4</v>
      </c>
      <c r="D404" s="12">
        <v>4</v>
      </c>
      <c r="F404" s="19"/>
      <c r="G404" s="20" t="s">
        <v>155</v>
      </c>
      <c r="H404" s="21">
        <v>46</v>
      </c>
      <c r="I404" s="21">
        <v>69.599999999999994</v>
      </c>
      <c r="J404" s="21">
        <v>94.6</v>
      </c>
      <c r="K404" s="21"/>
    </row>
    <row r="405" spans="1:11" s="12" customFormat="1" ht="12.75" customHeight="1">
      <c r="A405" s="12" t="str">
        <f t="shared" si="17"/>
        <v>q</v>
      </c>
      <c r="B405" s="12">
        <v>9</v>
      </c>
      <c r="C405" s="12">
        <v>9</v>
      </c>
      <c r="D405" s="12">
        <v>9</v>
      </c>
      <c r="F405" s="19"/>
      <c r="G405" s="22" t="s">
        <v>164</v>
      </c>
      <c r="H405" s="21">
        <v>46</v>
      </c>
      <c r="I405" s="21">
        <v>69.599999999999994</v>
      </c>
      <c r="J405" s="21">
        <v>94.6</v>
      </c>
      <c r="K405" s="21"/>
    </row>
    <row r="406" spans="1:11" ht="18.75" customHeight="1">
      <c r="A406" s="12" t="str">
        <f t="shared" si="17"/>
        <v>q</v>
      </c>
      <c r="B406" s="12">
        <v>1</v>
      </c>
      <c r="C406" s="12">
        <v>1</v>
      </c>
      <c r="D406" s="12">
        <v>1</v>
      </c>
      <c r="E406" s="12"/>
      <c r="F406" s="62">
        <v>10942</v>
      </c>
      <c r="G406" s="43" t="s">
        <v>47</v>
      </c>
      <c r="H406" s="38">
        <v>246.7</v>
      </c>
      <c r="I406" s="38">
        <v>314.3</v>
      </c>
      <c r="J406" s="38">
        <v>314.3</v>
      </c>
      <c r="K406" s="38"/>
    </row>
    <row r="407" spans="1:11" s="12" customFormat="1" ht="12.75" customHeight="1">
      <c r="A407" s="12" t="str">
        <f t="shared" si="17"/>
        <v>q</v>
      </c>
      <c r="B407" s="12">
        <v>4</v>
      </c>
      <c r="C407" s="12">
        <v>4</v>
      </c>
      <c r="D407" s="12">
        <v>4</v>
      </c>
      <c r="F407" s="19"/>
      <c r="G407" s="20" t="s">
        <v>155</v>
      </c>
      <c r="H407" s="21">
        <v>246.7</v>
      </c>
      <c r="I407" s="21">
        <v>314.3</v>
      </c>
      <c r="J407" s="21">
        <v>314.3</v>
      </c>
      <c r="K407" s="21"/>
    </row>
    <row r="408" spans="1:11" s="12" customFormat="1" ht="12.75" customHeight="1">
      <c r="A408" s="12" t="str">
        <f t="shared" si="17"/>
        <v>q</v>
      </c>
      <c r="B408" s="12">
        <v>9</v>
      </c>
      <c r="C408" s="12">
        <v>9</v>
      </c>
      <c r="D408" s="12">
        <v>9</v>
      </c>
      <c r="F408" s="19"/>
      <c r="G408" s="22" t="s">
        <v>164</v>
      </c>
      <c r="H408" s="21">
        <v>246.7</v>
      </c>
      <c r="I408" s="21">
        <v>314.3</v>
      </c>
      <c r="J408" s="21">
        <v>314.3</v>
      </c>
      <c r="K408" s="21"/>
    </row>
    <row r="409" spans="1:11" ht="18.75" customHeight="1">
      <c r="A409" s="12" t="str">
        <f t="shared" ref="A409:A449" si="18">IF((H409+I409+J409)&gt;0,"q","c")</f>
        <v>q</v>
      </c>
      <c r="B409" s="12">
        <v>1</v>
      </c>
      <c r="C409" s="12">
        <v>1</v>
      </c>
      <c r="D409" s="12">
        <v>1</v>
      </c>
      <c r="E409" s="12"/>
      <c r="F409" s="62">
        <v>10943</v>
      </c>
      <c r="G409" s="27" t="s">
        <v>48</v>
      </c>
      <c r="H409" s="38">
        <v>108.2</v>
      </c>
      <c r="I409" s="38">
        <v>146.19999999999999</v>
      </c>
      <c r="J409" s="38">
        <v>146.19999999999999</v>
      </c>
      <c r="K409" s="38"/>
    </row>
    <row r="410" spans="1:11" s="12" customFormat="1" ht="12.75" customHeight="1">
      <c r="A410" s="12" t="str">
        <f t="shared" si="18"/>
        <v>q</v>
      </c>
      <c r="B410" s="12">
        <v>4</v>
      </c>
      <c r="C410" s="12">
        <v>4</v>
      </c>
      <c r="D410" s="12">
        <v>4</v>
      </c>
      <c r="F410" s="19"/>
      <c r="G410" s="20" t="s">
        <v>155</v>
      </c>
      <c r="H410" s="21">
        <v>108.2</v>
      </c>
      <c r="I410" s="21">
        <v>146.19999999999999</v>
      </c>
      <c r="J410" s="21">
        <v>146.19999999999999</v>
      </c>
      <c r="K410" s="21"/>
    </row>
    <row r="411" spans="1:11" s="12" customFormat="1" ht="12.75" customHeight="1">
      <c r="A411" s="12" t="str">
        <f t="shared" si="18"/>
        <v>q</v>
      </c>
      <c r="B411" s="12">
        <v>9</v>
      </c>
      <c r="C411" s="12">
        <v>9</v>
      </c>
      <c r="D411" s="12">
        <v>9</v>
      </c>
      <c r="F411" s="33"/>
      <c r="G411" s="60" t="s">
        <v>164</v>
      </c>
      <c r="H411" s="32">
        <v>108.2</v>
      </c>
      <c r="I411" s="32">
        <v>146.19999999999999</v>
      </c>
      <c r="J411" s="32">
        <v>146.19999999999999</v>
      </c>
      <c r="K411" s="21"/>
    </row>
    <row r="412" spans="1:11" ht="18.75" customHeight="1">
      <c r="A412" s="12" t="str">
        <f t="shared" si="18"/>
        <v>q</v>
      </c>
      <c r="B412" s="12">
        <v>1</v>
      </c>
      <c r="C412" s="12">
        <v>1</v>
      </c>
      <c r="D412" s="12">
        <v>1</v>
      </c>
      <c r="E412" s="12"/>
      <c r="F412" s="62">
        <v>10944</v>
      </c>
      <c r="G412" s="27" t="s">
        <v>49</v>
      </c>
      <c r="H412" s="38">
        <v>119.5</v>
      </c>
      <c r="I412" s="38">
        <v>153.80000000000001</v>
      </c>
      <c r="J412" s="38">
        <v>153.80000000000001</v>
      </c>
      <c r="K412" s="38"/>
    </row>
    <row r="413" spans="1:11" s="12" customFormat="1" ht="12.75" customHeight="1">
      <c r="A413" s="12" t="str">
        <f t="shared" si="18"/>
        <v>q</v>
      </c>
      <c r="B413" s="12">
        <v>4</v>
      </c>
      <c r="C413" s="12">
        <v>4</v>
      </c>
      <c r="D413" s="12">
        <v>4</v>
      </c>
      <c r="F413" s="19"/>
      <c r="G413" s="20" t="s">
        <v>155</v>
      </c>
      <c r="H413" s="21">
        <v>119.5</v>
      </c>
      <c r="I413" s="21">
        <v>153.80000000000001</v>
      </c>
      <c r="J413" s="21">
        <v>153.80000000000001</v>
      </c>
      <c r="K413" s="21"/>
    </row>
    <row r="414" spans="1:11" s="12" customFormat="1" ht="12.75" customHeight="1">
      <c r="A414" s="12" t="str">
        <f t="shared" si="18"/>
        <v>q</v>
      </c>
      <c r="B414" s="12">
        <v>9</v>
      </c>
      <c r="C414" s="12">
        <v>9</v>
      </c>
      <c r="D414" s="12">
        <v>9</v>
      </c>
      <c r="F414" s="19"/>
      <c r="G414" s="22" t="s">
        <v>164</v>
      </c>
      <c r="H414" s="21">
        <v>119.5</v>
      </c>
      <c r="I414" s="21">
        <v>153.80000000000001</v>
      </c>
      <c r="J414" s="21">
        <v>153.80000000000001</v>
      </c>
      <c r="K414" s="21"/>
    </row>
    <row r="415" spans="1:11" ht="18.75" customHeight="1">
      <c r="A415" s="12" t="str">
        <f t="shared" si="18"/>
        <v>q</v>
      </c>
      <c r="B415" s="12">
        <v>1</v>
      </c>
      <c r="C415" s="12">
        <v>1</v>
      </c>
      <c r="D415" s="12">
        <v>1</v>
      </c>
      <c r="E415" s="12"/>
      <c r="F415" s="62">
        <v>10945</v>
      </c>
      <c r="G415" s="27" t="s">
        <v>50</v>
      </c>
      <c r="H415" s="38">
        <v>43.1</v>
      </c>
      <c r="I415" s="38">
        <v>63</v>
      </c>
      <c r="J415" s="38">
        <v>63</v>
      </c>
      <c r="K415" s="38"/>
    </row>
    <row r="416" spans="1:11" s="12" customFormat="1" ht="12.75" customHeight="1">
      <c r="A416" s="12" t="str">
        <f t="shared" si="18"/>
        <v>q</v>
      </c>
      <c r="B416" s="12">
        <v>4</v>
      </c>
      <c r="C416" s="12">
        <v>4</v>
      </c>
      <c r="D416" s="12">
        <v>4</v>
      </c>
      <c r="F416" s="19"/>
      <c r="G416" s="20" t="s">
        <v>155</v>
      </c>
      <c r="H416" s="21">
        <v>43.1</v>
      </c>
      <c r="I416" s="21">
        <v>63</v>
      </c>
      <c r="J416" s="21">
        <v>63</v>
      </c>
      <c r="K416" s="21"/>
    </row>
    <row r="417" spans="1:11" s="12" customFormat="1" ht="12.75" customHeight="1">
      <c r="A417" s="12" t="str">
        <f t="shared" si="18"/>
        <v>q</v>
      </c>
      <c r="B417" s="12">
        <v>9</v>
      </c>
      <c r="C417" s="12">
        <v>9</v>
      </c>
      <c r="D417" s="12">
        <v>9</v>
      </c>
      <c r="F417" s="19"/>
      <c r="G417" s="22" t="s">
        <v>164</v>
      </c>
      <c r="H417" s="21">
        <v>43.1</v>
      </c>
      <c r="I417" s="21">
        <v>63</v>
      </c>
      <c r="J417" s="21">
        <v>63</v>
      </c>
      <c r="K417" s="21"/>
    </row>
    <row r="418" spans="1:11" ht="30">
      <c r="A418" s="12" t="str">
        <f t="shared" si="18"/>
        <v>q</v>
      </c>
      <c r="B418" s="12">
        <v>1</v>
      </c>
      <c r="C418" s="12">
        <v>1</v>
      </c>
      <c r="D418" s="12">
        <v>1</v>
      </c>
      <c r="E418" s="12"/>
      <c r="F418" s="62">
        <v>10946</v>
      </c>
      <c r="G418" s="27" t="s">
        <v>203</v>
      </c>
      <c r="H418" s="38">
        <v>0</v>
      </c>
      <c r="I418" s="38">
        <v>7</v>
      </c>
      <c r="J418" s="38">
        <v>30</v>
      </c>
      <c r="K418" s="38"/>
    </row>
    <row r="419" spans="1:11" s="12" customFormat="1" ht="12.75" customHeight="1">
      <c r="A419" s="12" t="str">
        <f t="shared" si="18"/>
        <v>q</v>
      </c>
      <c r="B419" s="12">
        <v>4</v>
      </c>
      <c r="C419" s="12">
        <v>4</v>
      </c>
      <c r="D419" s="12">
        <v>4</v>
      </c>
      <c r="F419" s="19"/>
      <c r="G419" s="20" t="s">
        <v>155</v>
      </c>
      <c r="H419" s="21">
        <v>0</v>
      </c>
      <c r="I419" s="21">
        <v>7</v>
      </c>
      <c r="J419" s="21">
        <v>30</v>
      </c>
      <c r="K419" s="21"/>
    </row>
    <row r="420" spans="1:11" s="12" customFormat="1" ht="12.75" customHeight="1">
      <c r="A420" s="12" t="str">
        <f t="shared" si="18"/>
        <v>q</v>
      </c>
      <c r="B420" s="12">
        <v>9</v>
      </c>
      <c r="C420" s="12">
        <v>9</v>
      </c>
      <c r="D420" s="12">
        <v>9</v>
      </c>
      <c r="F420" s="19"/>
      <c r="G420" s="22" t="s">
        <v>164</v>
      </c>
      <c r="H420" s="21">
        <v>0</v>
      </c>
      <c r="I420" s="21">
        <v>7</v>
      </c>
      <c r="J420" s="21">
        <v>30</v>
      </c>
      <c r="K420" s="21"/>
    </row>
    <row r="421" spans="1:11" ht="18.75" customHeight="1">
      <c r="A421" s="12" t="str">
        <f t="shared" si="18"/>
        <v>q</v>
      </c>
      <c r="B421" s="12">
        <v>1</v>
      </c>
      <c r="C421" s="12">
        <v>1</v>
      </c>
      <c r="D421" s="12">
        <v>1</v>
      </c>
      <c r="E421" s="12"/>
      <c r="F421" s="62">
        <v>10947</v>
      </c>
      <c r="G421" s="27" t="s">
        <v>198</v>
      </c>
      <c r="H421" s="38">
        <v>0</v>
      </c>
      <c r="I421" s="38">
        <v>0</v>
      </c>
      <c r="J421" s="38">
        <v>872.6</v>
      </c>
      <c r="K421" s="38"/>
    </row>
    <row r="422" spans="1:11" s="12" customFormat="1" ht="12.75" customHeight="1">
      <c r="A422" s="12" t="str">
        <f t="shared" si="18"/>
        <v>q</v>
      </c>
      <c r="B422" s="12">
        <v>4</v>
      </c>
      <c r="C422" s="12">
        <v>4</v>
      </c>
      <c r="D422" s="12">
        <v>4</v>
      </c>
      <c r="F422" s="19"/>
      <c r="G422" s="20" t="s">
        <v>155</v>
      </c>
      <c r="H422" s="21">
        <v>0</v>
      </c>
      <c r="I422" s="21">
        <v>0</v>
      </c>
      <c r="J422" s="21">
        <v>872.6</v>
      </c>
      <c r="K422" s="21"/>
    </row>
    <row r="423" spans="1:11" s="12" customFormat="1" ht="12.75" customHeight="1">
      <c r="A423" s="12" t="str">
        <f t="shared" si="18"/>
        <v>q</v>
      </c>
      <c r="B423" s="12">
        <v>9</v>
      </c>
      <c r="C423" s="12">
        <v>9</v>
      </c>
      <c r="D423" s="12">
        <v>9</v>
      </c>
      <c r="F423" s="19"/>
      <c r="G423" s="22" t="s">
        <v>164</v>
      </c>
      <c r="H423" s="21">
        <v>0</v>
      </c>
      <c r="I423" s="21">
        <v>0</v>
      </c>
      <c r="J423" s="21">
        <v>872.6</v>
      </c>
      <c r="K423" s="21"/>
    </row>
    <row r="424" spans="1:11" ht="30.75" customHeight="1">
      <c r="A424" s="12" t="str">
        <f t="shared" si="18"/>
        <v>q</v>
      </c>
      <c r="B424" s="12">
        <v>1</v>
      </c>
      <c r="C424" s="12">
        <v>1</v>
      </c>
      <c r="D424" s="12">
        <v>1</v>
      </c>
      <c r="E424" s="12"/>
      <c r="F424" s="62">
        <v>10948</v>
      </c>
      <c r="G424" s="27" t="s">
        <v>222</v>
      </c>
      <c r="H424" s="38">
        <v>0</v>
      </c>
      <c r="I424" s="38">
        <v>0</v>
      </c>
      <c r="J424" s="38">
        <v>771</v>
      </c>
      <c r="K424" s="38"/>
    </row>
    <row r="425" spans="1:11" s="12" customFormat="1" ht="12.75" customHeight="1">
      <c r="A425" s="12" t="str">
        <f t="shared" si="18"/>
        <v>q</v>
      </c>
      <c r="B425" s="12">
        <v>4</v>
      </c>
      <c r="C425" s="12">
        <v>4</v>
      </c>
      <c r="D425" s="12">
        <v>4</v>
      </c>
      <c r="F425" s="19"/>
      <c r="G425" s="20" t="s">
        <v>155</v>
      </c>
      <c r="H425" s="21">
        <v>0</v>
      </c>
      <c r="I425" s="21">
        <v>0</v>
      </c>
      <c r="J425" s="21">
        <v>761</v>
      </c>
      <c r="K425" s="21"/>
    </row>
    <row r="426" spans="1:11" s="12" customFormat="1" ht="12.75" customHeight="1">
      <c r="A426" s="12" t="str">
        <f t="shared" si="18"/>
        <v>q</v>
      </c>
      <c r="B426" s="12">
        <v>9</v>
      </c>
      <c r="C426" s="12">
        <v>9</v>
      </c>
      <c r="D426" s="12">
        <v>9</v>
      </c>
      <c r="F426" s="19"/>
      <c r="G426" s="22" t="s">
        <v>164</v>
      </c>
      <c r="H426" s="21">
        <v>0</v>
      </c>
      <c r="I426" s="21">
        <v>0</v>
      </c>
      <c r="J426" s="21">
        <v>761</v>
      </c>
      <c r="K426" s="21"/>
    </row>
    <row r="427" spans="1:11" s="12" customFormat="1" ht="12.75" customHeight="1">
      <c r="A427" s="12" t="str">
        <f t="shared" si="18"/>
        <v>q</v>
      </c>
      <c r="B427" s="12">
        <v>13</v>
      </c>
      <c r="C427" s="12">
        <v>13</v>
      </c>
      <c r="D427" s="12">
        <v>13</v>
      </c>
      <c r="F427" s="19"/>
      <c r="G427" s="20" t="s">
        <v>161</v>
      </c>
      <c r="H427" s="21">
        <v>0</v>
      </c>
      <c r="I427" s="21">
        <v>0</v>
      </c>
      <c r="J427" s="21">
        <v>10</v>
      </c>
      <c r="K427" s="21"/>
    </row>
    <row r="428" spans="1:11" ht="18.75" customHeight="1">
      <c r="A428" s="12" t="str">
        <f t="shared" si="18"/>
        <v>q</v>
      </c>
      <c r="B428" s="12">
        <v>1</v>
      </c>
      <c r="C428" s="12">
        <v>1</v>
      </c>
      <c r="D428" s="12">
        <v>1</v>
      </c>
      <c r="E428" s="12"/>
      <c r="F428" s="62">
        <v>10949</v>
      </c>
      <c r="G428" s="27" t="s">
        <v>223</v>
      </c>
      <c r="H428" s="38">
        <v>0</v>
      </c>
      <c r="I428" s="38">
        <v>0</v>
      </c>
      <c r="J428" s="38">
        <v>549.4</v>
      </c>
      <c r="K428" s="38"/>
    </row>
    <row r="429" spans="1:11" s="12" customFormat="1" ht="12.75" customHeight="1">
      <c r="A429" s="12" t="str">
        <f t="shared" si="18"/>
        <v>q</v>
      </c>
      <c r="B429" s="12">
        <v>4</v>
      </c>
      <c r="C429" s="12">
        <v>4</v>
      </c>
      <c r="D429" s="12">
        <v>4</v>
      </c>
      <c r="F429" s="19"/>
      <c r="G429" s="20" t="s">
        <v>155</v>
      </c>
      <c r="H429" s="21">
        <v>0</v>
      </c>
      <c r="I429" s="21">
        <v>0</v>
      </c>
      <c r="J429" s="21">
        <v>540.9</v>
      </c>
      <c r="K429" s="21"/>
    </row>
    <row r="430" spans="1:11" s="12" customFormat="1" ht="12.75" customHeight="1">
      <c r="A430" s="12" t="str">
        <f t="shared" si="18"/>
        <v>q</v>
      </c>
      <c r="B430" s="12">
        <v>9</v>
      </c>
      <c r="C430" s="12">
        <v>9</v>
      </c>
      <c r="D430" s="12">
        <v>9</v>
      </c>
      <c r="F430" s="19"/>
      <c r="G430" s="22" t="s">
        <v>164</v>
      </c>
      <c r="H430" s="21">
        <v>0</v>
      </c>
      <c r="I430" s="21">
        <v>0</v>
      </c>
      <c r="J430" s="21">
        <v>540.9</v>
      </c>
      <c r="K430" s="21"/>
    </row>
    <row r="431" spans="1:11" s="12" customFormat="1" ht="12.75" customHeight="1">
      <c r="A431" s="12" t="str">
        <f t="shared" si="18"/>
        <v>q</v>
      </c>
      <c r="B431" s="12">
        <v>13</v>
      </c>
      <c r="C431" s="12">
        <v>13</v>
      </c>
      <c r="D431" s="12">
        <v>13</v>
      </c>
      <c r="F431" s="19"/>
      <c r="G431" s="20" t="s">
        <v>161</v>
      </c>
      <c r="H431" s="21">
        <v>0</v>
      </c>
      <c r="I431" s="21">
        <v>0</v>
      </c>
      <c r="J431" s="21">
        <v>8.5</v>
      </c>
      <c r="K431" s="21"/>
    </row>
    <row r="432" spans="1:11" ht="18.75" customHeight="1">
      <c r="A432" s="12" t="str">
        <f t="shared" si="18"/>
        <v>q</v>
      </c>
      <c r="B432" s="12">
        <v>1</v>
      </c>
      <c r="C432" s="12">
        <v>1</v>
      </c>
      <c r="D432" s="12">
        <v>1</v>
      </c>
      <c r="E432" s="12"/>
      <c r="F432" s="62">
        <v>109410</v>
      </c>
      <c r="G432" s="27" t="s">
        <v>224</v>
      </c>
      <c r="H432" s="38">
        <v>0</v>
      </c>
      <c r="I432" s="38">
        <v>0</v>
      </c>
      <c r="J432" s="38">
        <v>907.9</v>
      </c>
      <c r="K432" s="38"/>
    </row>
    <row r="433" spans="1:11" s="12" customFormat="1" ht="12.75" customHeight="1">
      <c r="A433" s="12" t="str">
        <f t="shared" si="18"/>
        <v>q</v>
      </c>
      <c r="B433" s="12">
        <v>4</v>
      </c>
      <c r="C433" s="12">
        <v>4</v>
      </c>
      <c r="D433" s="12">
        <v>4</v>
      </c>
      <c r="F433" s="19"/>
      <c r="G433" s="20" t="s">
        <v>155</v>
      </c>
      <c r="H433" s="21">
        <v>0</v>
      </c>
      <c r="I433" s="21">
        <v>0</v>
      </c>
      <c r="J433" s="21">
        <v>897.9</v>
      </c>
      <c r="K433" s="21"/>
    </row>
    <row r="434" spans="1:11" s="12" customFormat="1" ht="12.75" customHeight="1">
      <c r="A434" s="12" t="str">
        <f t="shared" si="18"/>
        <v>q</v>
      </c>
      <c r="B434" s="12">
        <v>9</v>
      </c>
      <c r="C434" s="12">
        <v>9</v>
      </c>
      <c r="D434" s="12">
        <v>9</v>
      </c>
      <c r="F434" s="19"/>
      <c r="G434" s="22" t="s">
        <v>164</v>
      </c>
      <c r="H434" s="21">
        <v>0</v>
      </c>
      <c r="I434" s="21">
        <v>0</v>
      </c>
      <c r="J434" s="21">
        <v>897.9</v>
      </c>
      <c r="K434" s="21"/>
    </row>
    <row r="435" spans="1:11" s="12" customFormat="1" ht="12.75" customHeight="1">
      <c r="A435" s="12" t="str">
        <f t="shared" si="18"/>
        <v>q</v>
      </c>
      <c r="B435" s="12">
        <v>13</v>
      </c>
      <c r="C435" s="12">
        <v>13</v>
      </c>
      <c r="D435" s="12">
        <v>13</v>
      </c>
      <c r="F435" s="33"/>
      <c r="G435" s="59" t="s">
        <v>161</v>
      </c>
      <c r="H435" s="32">
        <v>0</v>
      </c>
      <c r="I435" s="32">
        <v>0</v>
      </c>
      <c r="J435" s="32">
        <v>10</v>
      </c>
      <c r="K435" s="32"/>
    </row>
    <row r="436" spans="1:11" ht="30">
      <c r="A436" s="12" t="str">
        <f t="shared" si="18"/>
        <v>q</v>
      </c>
      <c r="B436" s="12">
        <v>1</v>
      </c>
      <c r="C436" s="12">
        <v>1</v>
      </c>
      <c r="D436" s="12">
        <v>1</v>
      </c>
      <c r="E436" s="12"/>
      <c r="F436" s="62">
        <v>109411</v>
      </c>
      <c r="G436" s="27" t="s">
        <v>225</v>
      </c>
      <c r="H436" s="38">
        <v>0</v>
      </c>
      <c r="I436" s="38">
        <v>0</v>
      </c>
      <c r="J436" s="38">
        <v>172.5</v>
      </c>
      <c r="K436" s="38"/>
    </row>
    <row r="437" spans="1:11" s="12" customFormat="1" ht="12.75" customHeight="1">
      <c r="A437" s="12" t="str">
        <f t="shared" si="18"/>
        <v>q</v>
      </c>
      <c r="B437" s="12">
        <v>4</v>
      </c>
      <c r="C437" s="12">
        <v>4</v>
      </c>
      <c r="D437" s="12">
        <v>4</v>
      </c>
      <c r="F437" s="19"/>
      <c r="G437" s="20" t="s">
        <v>155</v>
      </c>
      <c r="H437" s="21">
        <v>0</v>
      </c>
      <c r="I437" s="21">
        <v>0</v>
      </c>
      <c r="J437" s="21">
        <v>172.5</v>
      </c>
      <c r="K437" s="21"/>
    </row>
    <row r="438" spans="1:11" s="12" customFormat="1" ht="12.75" customHeight="1">
      <c r="A438" s="12" t="str">
        <f t="shared" si="18"/>
        <v>q</v>
      </c>
      <c r="B438" s="12">
        <v>9</v>
      </c>
      <c r="C438" s="12">
        <v>9</v>
      </c>
      <c r="D438" s="12">
        <v>9</v>
      </c>
      <c r="F438" s="19"/>
      <c r="G438" s="22" t="s">
        <v>164</v>
      </c>
      <c r="H438" s="21">
        <v>0</v>
      </c>
      <c r="I438" s="21">
        <v>0</v>
      </c>
      <c r="J438" s="21">
        <v>172.5</v>
      </c>
      <c r="K438" s="21"/>
    </row>
    <row r="439" spans="1:11" ht="17.25" customHeight="1">
      <c r="A439" s="12" t="str">
        <f t="shared" si="18"/>
        <v>q</v>
      </c>
      <c r="B439" s="12">
        <v>1</v>
      </c>
      <c r="C439" s="12">
        <v>1</v>
      </c>
      <c r="D439" s="12">
        <v>1</v>
      </c>
      <c r="E439" s="12"/>
      <c r="F439" s="62">
        <v>109412</v>
      </c>
      <c r="G439" s="27" t="s">
        <v>187</v>
      </c>
      <c r="H439" s="38">
        <v>0</v>
      </c>
      <c r="I439" s="38">
        <v>0</v>
      </c>
      <c r="J439" s="38">
        <v>238</v>
      </c>
      <c r="K439" s="38"/>
    </row>
    <row r="440" spans="1:11" s="12" customFormat="1" ht="12.75" customHeight="1">
      <c r="A440" s="12" t="str">
        <f t="shared" si="18"/>
        <v>q</v>
      </c>
      <c r="B440" s="12">
        <v>4</v>
      </c>
      <c r="C440" s="12">
        <v>4</v>
      </c>
      <c r="D440" s="12">
        <v>4</v>
      </c>
      <c r="F440" s="19"/>
      <c r="G440" s="20" t="s">
        <v>155</v>
      </c>
      <c r="H440" s="21">
        <v>0</v>
      </c>
      <c r="I440" s="21">
        <v>0</v>
      </c>
      <c r="J440" s="21">
        <v>233.8</v>
      </c>
      <c r="K440" s="21"/>
    </row>
    <row r="441" spans="1:11" s="12" customFormat="1" ht="12.75" customHeight="1">
      <c r="A441" s="12" t="str">
        <f t="shared" si="18"/>
        <v>q</v>
      </c>
      <c r="B441" s="12">
        <v>9</v>
      </c>
      <c r="C441" s="12">
        <v>9</v>
      </c>
      <c r="D441" s="12">
        <v>9</v>
      </c>
      <c r="F441" s="19"/>
      <c r="G441" s="22" t="s">
        <v>164</v>
      </c>
      <c r="H441" s="21">
        <v>0</v>
      </c>
      <c r="I441" s="21">
        <v>0</v>
      </c>
      <c r="J441" s="21">
        <v>233.8</v>
      </c>
      <c r="K441" s="21"/>
    </row>
    <row r="442" spans="1:11" s="12" customFormat="1" ht="12.75" customHeight="1">
      <c r="A442" s="12" t="str">
        <f t="shared" si="18"/>
        <v>q</v>
      </c>
      <c r="B442" s="12">
        <v>13</v>
      </c>
      <c r="C442" s="12">
        <v>13</v>
      </c>
      <c r="D442" s="12">
        <v>13</v>
      </c>
      <c r="F442" s="19"/>
      <c r="G442" s="20" t="s">
        <v>161</v>
      </c>
      <c r="H442" s="21">
        <v>0</v>
      </c>
      <c r="I442" s="21">
        <v>0</v>
      </c>
      <c r="J442" s="21">
        <v>4.2</v>
      </c>
      <c r="K442" s="21"/>
    </row>
    <row r="443" spans="1:11" ht="18.75" customHeight="1">
      <c r="A443" s="12" t="str">
        <f t="shared" si="18"/>
        <v>q</v>
      </c>
      <c r="B443" s="12">
        <v>1</v>
      </c>
      <c r="C443" s="12">
        <v>1</v>
      </c>
      <c r="D443" s="12">
        <v>1</v>
      </c>
      <c r="E443" s="12"/>
      <c r="F443" s="62">
        <v>1095</v>
      </c>
      <c r="G443" s="31" t="s">
        <v>51</v>
      </c>
      <c r="H443" s="38">
        <v>82.5</v>
      </c>
      <c r="I443" s="38">
        <v>3529.3</v>
      </c>
      <c r="J443" s="38">
        <v>2428.6</v>
      </c>
      <c r="K443" s="38"/>
    </row>
    <row r="444" spans="1:11" s="12" customFormat="1" ht="12.75" customHeight="1">
      <c r="A444" s="12" t="str">
        <f t="shared" si="18"/>
        <v>q</v>
      </c>
      <c r="B444" s="12">
        <v>4</v>
      </c>
      <c r="C444" s="12">
        <v>4</v>
      </c>
      <c r="D444" s="12">
        <v>4</v>
      </c>
      <c r="F444" s="19"/>
      <c r="G444" s="20" t="s">
        <v>155</v>
      </c>
      <c r="H444" s="21">
        <v>82.5</v>
      </c>
      <c r="I444" s="21">
        <v>2100.8000000000002</v>
      </c>
      <c r="J444" s="21">
        <v>2256.6</v>
      </c>
      <c r="K444" s="21"/>
    </row>
    <row r="445" spans="1:11" s="12" customFormat="1" ht="12.75" customHeight="1">
      <c r="A445" s="12" t="str">
        <f t="shared" si="18"/>
        <v>q</v>
      </c>
      <c r="B445" s="12">
        <v>9</v>
      </c>
      <c r="C445" s="12">
        <v>9</v>
      </c>
      <c r="D445" s="12">
        <v>9</v>
      </c>
      <c r="F445" s="19"/>
      <c r="G445" s="22" t="s">
        <v>164</v>
      </c>
      <c r="H445" s="21">
        <v>82.5</v>
      </c>
      <c r="I445" s="21">
        <v>2099.3000000000002</v>
      </c>
      <c r="J445" s="21">
        <v>2256.6</v>
      </c>
      <c r="K445" s="21"/>
    </row>
    <row r="446" spans="1:11" s="12" customFormat="1" ht="12.75" customHeight="1">
      <c r="A446" s="12" t="str">
        <f t="shared" si="18"/>
        <v>q</v>
      </c>
      <c r="B446" s="12">
        <v>11</v>
      </c>
      <c r="C446" s="12">
        <v>11</v>
      </c>
      <c r="D446" s="12">
        <v>11</v>
      </c>
      <c r="F446" s="19"/>
      <c r="G446" s="22" t="s">
        <v>159</v>
      </c>
      <c r="H446" s="21">
        <v>0</v>
      </c>
      <c r="I446" s="21">
        <v>1.5</v>
      </c>
      <c r="J446" s="21">
        <v>0</v>
      </c>
      <c r="K446" s="21"/>
    </row>
    <row r="447" spans="1:11" s="12" customFormat="1" ht="12.75" customHeight="1">
      <c r="A447" s="12" t="str">
        <f t="shared" si="18"/>
        <v>q</v>
      </c>
      <c r="B447" s="12">
        <v>13</v>
      </c>
      <c r="C447" s="12">
        <v>13</v>
      </c>
      <c r="D447" s="12">
        <v>13</v>
      </c>
      <c r="F447" s="19"/>
      <c r="G447" s="20" t="s">
        <v>161</v>
      </c>
      <c r="H447" s="21">
        <v>0</v>
      </c>
      <c r="I447" s="21">
        <v>1428.5</v>
      </c>
      <c r="J447" s="21">
        <v>172</v>
      </c>
      <c r="K447" s="21"/>
    </row>
    <row r="448" spans="1:11" ht="18.75" customHeight="1">
      <c r="A448" s="12" t="str">
        <f t="shared" si="18"/>
        <v>q</v>
      </c>
      <c r="B448" s="12">
        <v>1</v>
      </c>
      <c r="C448" s="12">
        <v>1</v>
      </c>
      <c r="D448" s="12">
        <v>1</v>
      </c>
      <c r="E448" s="12"/>
      <c r="F448" s="62">
        <v>10951</v>
      </c>
      <c r="G448" s="44" t="s">
        <v>52</v>
      </c>
      <c r="H448" s="38">
        <v>44.7</v>
      </c>
      <c r="I448" s="38">
        <v>210</v>
      </c>
      <c r="J448" s="38">
        <v>315.60000000000002</v>
      </c>
      <c r="K448" s="38"/>
    </row>
    <row r="449" spans="1:11" s="12" customFormat="1" ht="12.75" customHeight="1">
      <c r="A449" s="12" t="str">
        <f t="shared" si="18"/>
        <v>q</v>
      </c>
      <c r="B449" s="12">
        <v>4</v>
      </c>
      <c r="C449" s="12">
        <v>4</v>
      </c>
      <c r="D449" s="12">
        <v>4</v>
      </c>
      <c r="F449" s="19"/>
      <c r="G449" s="20" t="s">
        <v>155</v>
      </c>
      <c r="H449" s="21">
        <v>44.7</v>
      </c>
      <c r="I449" s="21">
        <v>210</v>
      </c>
      <c r="J449" s="21">
        <v>315.60000000000002</v>
      </c>
      <c r="K449" s="21"/>
    </row>
    <row r="450" spans="1:11" s="12" customFormat="1" ht="12.75" customHeight="1">
      <c r="A450" s="12" t="str">
        <f t="shared" ref="A450:A466" si="19">IF((H450+I450+J450)&gt;0,"q","c")</f>
        <v>q</v>
      </c>
      <c r="B450" s="12">
        <v>9</v>
      </c>
      <c r="C450" s="12">
        <v>9</v>
      </c>
      <c r="D450" s="12">
        <v>9</v>
      </c>
      <c r="F450" s="19"/>
      <c r="G450" s="22" t="s">
        <v>164</v>
      </c>
      <c r="H450" s="21">
        <v>44.7</v>
      </c>
      <c r="I450" s="21">
        <v>208.5</v>
      </c>
      <c r="J450" s="21">
        <v>315.60000000000002</v>
      </c>
      <c r="K450" s="21"/>
    </row>
    <row r="451" spans="1:11" s="12" customFormat="1" ht="12.75" customHeight="1">
      <c r="A451" s="12" t="str">
        <f t="shared" si="19"/>
        <v>q</v>
      </c>
      <c r="B451" s="12">
        <v>11</v>
      </c>
      <c r="C451" s="12">
        <v>11</v>
      </c>
      <c r="D451" s="12">
        <v>11</v>
      </c>
      <c r="F451" s="19"/>
      <c r="G451" s="22" t="s">
        <v>159</v>
      </c>
      <c r="H451" s="21">
        <v>0</v>
      </c>
      <c r="I451" s="21">
        <v>1.5</v>
      </c>
      <c r="J451" s="21">
        <v>0</v>
      </c>
      <c r="K451" s="21"/>
    </row>
    <row r="452" spans="1:11" ht="18.75" customHeight="1">
      <c r="A452" s="12" t="str">
        <f t="shared" si="19"/>
        <v>q</v>
      </c>
      <c r="B452" s="12">
        <v>1</v>
      </c>
      <c r="C452" s="12">
        <v>1</v>
      </c>
      <c r="D452" s="12">
        <v>1</v>
      </c>
      <c r="E452" s="12"/>
      <c r="F452" s="62">
        <v>10952</v>
      </c>
      <c r="G452" s="44" t="s">
        <v>204</v>
      </c>
      <c r="H452" s="38">
        <v>37.799999999999997</v>
      </c>
      <c r="I452" s="38">
        <v>169</v>
      </c>
      <c r="J452" s="38">
        <v>259</v>
      </c>
      <c r="K452" s="38"/>
    </row>
    <row r="453" spans="1:11" s="12" customFormat="1" ht="12.75" customHeight="1">
      <c r="A453" s="12" t="str">
        <f t="shared" si="19"/>
        <v>q</v>
      </c>
      <c r="B453" s="12">
        <v>4</v>
      </c>
      <c r="C453" s="12">
        <v>4</v>
      </c>
      <c r="D453" s="12">
        <v>4</v>
      </c>
      <c r="F453" s="19"/>
      <c r="G453" s="20" t="s">
        <v>155</v>
      </c>
      <c r="H453" s="21">
        <v>37.799999999999997</v>
      </c>
      <c r="I453" s="21">
        <v>169</v>
      </c>
      <c r="J453" s="21">
        <v>259</v>
      </c>
      <c r="K453" s="21"/>
    </row>
    <row r="454" spans="1:11" s="12" customFormat="1" ht="12.75" customHeight="1">
      <c r="A454" s="12" t="str">
        <f t="shared" si="19"/>
        <v>q</v>
      </c>
      <c r="B454" s="12">
        <v>9</v>
      </c>
      <c r="C454" s="12">
        <v>9</v>
      </c>
      <c r="D454" s="12">
        <v>9</v>
      </c>
      <c r="F454" s="33"/>
      <c r="G454" s="60" t="s">
        <v>164</v>
      </c>
      <c r="H454" s="32">
        <v>37.799999999999997</v>
      </c>
      <c r="I454" s="32">
        <v>169</v>
      </c>
      <c r="J454" s="32">
        <v>259</v>
      </c>
      <c r="K454" s="21"/>
    </row>
    <row r="455" spans="1:11" ht="18.75" customHeight="1">
      <c r="A455" s="12" t="str">
        <f t="shared" si="19"/>
        <v>q</v>
      </c>
      <c r="B455" s="12">
        <v>1</v>
      </c>
      <c r="C455" s="12">
        <v>1</v>
      </c>
      <c r="D455" s="12">
        <v>1</v>
      </c>
      <c r="E455" s="12"/>
      <c r="F455" s="62">
        <v>10953</v>
      </c>
      <c r="G455" s="44" t="s">
        <v>53</v>
      </c>
      <c r="H455" s="38">
        <v>0</v>
      </c>
      <c r="I455" s="38">
        <v>600</v>
      </c>
      <c r="J455" s="38">
        <v>847</v>
      </c>
      <c r="K455" s="38"/>
    </row>
    <row r="456" spans="1:11" s="12" customFormat="1" ht="12.75" customHeight="1">
      <c r="A456" s="12" t="str">
        <f t="shared" si="19"/>
        <v>q</v>
      </c>
      <c r="B456" s="12">
        <v>4</v>
      </c>
      <c r="C456" s="12">
        <v>4</v>
      </c>
      <c r="D456" s="12">
        <v>4</v>
      </c>
      <c r="F456" s="19"/>
      <c r="G456" s="20" t="s">
        <v>155</v>
      </c>
      <c r="H456" s="21">
        <v>0</v>
      </c>
      <c r="I456" s="21">
        <v>583</v>
      </c>
      <c r="J456" s="21">
        <v>762</v>
      </c>
      <c r="K456" s="21"/>
    </row>
    <row r="457" spans="1:11" s="12" customFormat="1" ht="12.75" customHeight="1">
      <c r="A457" s="12" t="str">
        <f t="shared" si="19"/>
        <v>q</v>
      </c>
      <c r="B457" s="12">
        <v>9</v>
      </c>
      <c r="C457" s="12">
        <v>9</v>
      </c>
      <c r="D457" s="12">
        <v>9</v>
      </c>
      <c r="F457" s="19"/>
      <c r="G457" s="22" t="s">
        <v>164</v>
      </c>
      <c r="H457" s="21">
        <v>0</v>
      </c>
      <c r="I457" s="21">
        <v>583</v>
      </c>
      <c r="J457" s="21">
        <v>762</v>
      </c>
      <c r="K457" s="21"/>
    </row>
    <row r="458" spans="1:11" s="12" customFormat="1" ht="12.75" customHeight="1">
      <c r="A458" s="12" t="str">
        <f t="shared" si="19"/>
        <v>q</v>
      </c>
      <c r="B458" s="12">
        <v>13</v>
      </c>
      <c r="C458" s="12">
        <v>13</v>
      </c>
      <c r="D458" s="12">
        <v>13</v>
      </c>
      <c r="F458" s="19"/>
      <c r="G458" s="20" t="s">
        <v>161</v>
      </c>
      <c r="H458" s="21">
        <v>0</v>
      </c>
      <c r="I458" s="21">
        <v>17</v>
      </c>
      <c r="J458" s="21">
        <v>85</v>
      </c>
      <c r="K458" s="32"/>
    </row>
    <row r="459" spans="1:11" ht="18.75" customHeight="1">
      <c r="A459" s="12" t="str">
        <f t="shared" si="19"/>
        <v>q</v>
      </c>
      <c r="B459" s="12">
        <v>1</v>
      </c>
      <c r="C459" s="12">
        <v>1</v>
      </c>
      <c r="D459" s="12">
        <v>1</v>
      </c>
      <c r="E459" s="12"/>
      <c r="F459" s="62">
        <v>10954</v>
      </c>
      <c r="G459" s="27" t="s">
        <v>118</v>
      </c>
      <c r="H459" s="38">
        <v>0</v>
      </c>
      <c r="I459" s="38">
        <v>2550.3000000000002</v>
      </c>
      <c r="J459" s="38">
        <v>1007</v>
      </c>
      <c r="K459" s="38"/>
    </row>
    <row r="460" spans="1:11" s="12" customFormat="1" ht="12.75" customHeight="1">
      <c r="A460" s="12" t="str">
        <f t="shared" si="19"/>
        <v>q</v>
      </c>
      <c r="B460" s="12">
        <v>4</v>
      </c>
      <c r="C460" s="12">
        <v>4</v>
      </c>
      <c r="D460" s="12">
        <v>4</v>
      </c>
      <c r="F460" s="19"/>
      <c r="G460" s="20" t="s">
        <v>155</v>
      </c>
      <c r="H460" s="21">
        <v>0</v>
      </c>
      <c r="I460" s="21">
        <v>1138.8</v>
      </c>
      <c r="J460" s="21">
        <v>920</v>
      </c>
      <c r="K460" s="21"/>
    </row>
    <row r="461" spans="1:11" s="12" customFormat="1" ht="12.75" customHeight="1">
      <c r="A461" s="12" t="str">
        <f t="shared" si="19"/>
        <v>q</v>
      </c>
      <c r="B461" s="12">
        <v>9</v>
      </c>
      <c r="C461" s="12">
        <v>9</v>
      </c>
      <c r="D461" s="12">
        <v>9</v>
      </c>
      <c r="F461" s="19"/>
      <c r="G461" s="22" t="s">
        <v>164</v>
      </c>
      <c r="H461" s="21">
        <v>0</v>
      </c>
      <c r="I461" s="21">
        <v>1138.8</v>
      </c>
      <c r="J461" s="21">
        <v>920</v>
      </c>
      <c r="K461" s="21"/>
    </row>
    <row r="462" spans="1:11" s="12" customFormat="1" ht="12.75" customHeight="1">
      <c r="A462" s="12" t="str">
        <f t="shared" si="19"/>
        <v>q</v>
      </c>
      <c r="B462" s="12">
        <v>13</v>
      </c>
      <c r="C462" s="12">
        <v>13</v>
      </c>
      <c r="D462" s="12">
        <v>13</v>
      </c>
      <c r="F462" s="19"/>
      <c r="G462" s="20" t="s">
        <v>161</v>
      </c>
      <c r="H462" s="21">
        <v>0</v>
      </c>
      <c r="I462" s="21">
        <v>1411.5</v>
      </c>
      <c r="J462" s="21">
        <v>87</v>
      </c>
      <c r="K462" s="21"/>
    </row>
    <row r="463" spans="1:11" ht="18.75" customHeight="1">
      <c r="A463" s="12" t="str">
        <f t="shared" si="19"/>
        <v>q</v>
      </c>
      <c r="B463" s="12">
        <v>1</v>
      </c>
      <c r="C463" s="12">
        <v>1</v>
      </c>
      <c r="D463" s="12">
        <v>1</v>
      </c>
      <c r="E463" s="12"/>
      <c r="F463" s="62">
        <v>1096</v>
      </c>
      <c r="G463" s="27" t="s">
        <v>135</v>
      </c>
      <c r="H463" s="38">
        <v>1158.3</v>
      </c>
      <c r="I463" s="38">
        <v>694</v>
      </c>
      <c r="J463" s="38">
        <v>700</v>
      </c>
      <c r="K463" s="38"/>
    </row>
    <row r="464" spans="1:11" s="12" customFormat="1" ht="12.75" customHeight="1">
      <c r="A464" s="12" t="str">
        <f t="shared" si="19"/>
        <v>q</v>
      </c>
      <c r="B464" s="12">
        <v>4</v>
      </c>
      <c r="C464" s="12">
        <v>4</v>
      </c>
      <c r="D464" s="12">
        <v>4</v>
      </c>
      <c r="F464" s="19"/>
      <c r="G464" s="20" t="s">
        <v>155</v>
      </c>
      <c r="H464" s="21">
        <v>1158.3</v>
      </c>
      <c r="I464" s="21">
        <v>694</v>
      </c>
      <c r="J464" s="21">
        <v>700</v>
      </c>
      <c r="K464" s="21"/>
    </row>
    <row r="465" spans="1:11" s="12" customFormat="1" ht="12.75" customHeight="1">
      <c r="A465" s="12" t="str">
        <f t="shared" si="19"/>
        <v>q</v>
      </c>
      <c r="B465" s="12">
        <v>6</v>
      </c>
      <c r="C465" s="12">
        <v>6</v>
      </c>
      <c r="D465" s="12">
        <v>6</v>
      </c>
      <c r="F465" s="19"/>
      <c r="G465" s="22" t="s">
        <v>157</v>
      </c>
      <c r="H465" s="21">
        <v>889.6</v>
      </c>
      <c r="I465" s="21">
        <v>694</v>
      </c>
      <c r="J465" s="21">
        <v>700</v>
      </c>
      <c r="K465" s="21"/>
    </row>
    <row r="466" spans="1:11" s="12" customFormat="1" ht="12.75" customHeight="1">
      <c r="A466" s="12" t="str">
        <f t="shared" si="19"/>
        <v>q</v>
      </c>
      <c r="B466" s="12">
        <v>9</v>
      </c>
      <c r="C466" s="12">
        <v>9</v>
      </c>
      <c r="D466" s="12">
        <v>9</v>
      </c>
      <c r="F466" s="33"/>
      <c r="G466" s="22" t="s">
        <v>164</v>
      </c>
      <c r="H466" s="32">
        <v>268.60000000000002</v>
      </c>
      <c r="I466" s="32">
        <v>0</v>
      </c>
      <c r="J466" s="32">
        <v>0</v>
      </c>
      <c r="K466" s="21"/>
    </row>
    <row r="467" spans="1:11" ht="18.75" customHeight="1">
      <c r="A467" s="12" t="str">
        <f t="shared" ref="A467:A473" si="20">IF((H467+I467+J467)&gt;0,"q","c")</f>
        <v>q</v>
      </c>
      <c r="B467" s="12">
        <v>1</v>
      </c>
      <c r="C467" s="12">
        <v>1</v>
      </c>
      <c r="D467" s="12">
        <v>1</v>
      </c>
      <c r="E467" s="12"/>
      <c r="F467" s="62">
        <v>1097</v>
      </c>
      <c r="G467" s="31" t="s">
        <v>54</v>
      </c>
      <c r="H467" s="38">
        <v>633.5</v>
      </c>
      <c r="I467" s="38">
        <v>940.8</v>
      </c>
      <c r="J467" s="38">
        <v>1312.7</v>
      </c>
      <c r="K467" s="38"/>
    </row>
    <row r="468" spans="1:11" s="12" customFormat="1" ht="12.75" customHeight="1">
      <c r="A468" s="12" t="str">
        <f t="shared" si="20"/>
        <v>q</v>
      </c>
      <c r="B468" s="12">
        <v>4</v>
      </c>
      <c r="C468" s="12">
        <v>4</v>
      </c>
      <c r="D468" s="12">
        <v>4</v>
      </c>
      <c r="F468" s="19"/>
      <c r="G468" s="20" t="s">
        <v>155</v>
      </c>
      <c r="H468" s="21">
        <v>624.20000000000005</v>
      </c>
      <c r="I468" s="21">
        <v>788.8</v>
      </c>
      <c r="J468" s="21">
        <v>764.7</v>
      </c>
      <c r="K468" s="21"/>
    </row>
    <row r="469" spans="1:11" s="12" customFormat="1" ht="12.75" customHeight="1">
      <c r="A469" s="12" t="str">
        <f t="shared" si="20"/>
        <v>q</v>
      </c>
      <c r="B469" s="12">
        <v>9</v>
      </c>
      <c r="C469" s="12">
        <v>9</v>
      </c>
      <c r="D469" s="12">
        <v>9</v>
      </c>
      <c r="F469" s="19"/>
      <c r="G469" s="22" t="s">
        <v>164</v>
      </c>
      <c r="H469" s="21">
        <v>624.20000000000005</v>
      </c>
      <c r="I469" s="21">
        <v>788.8</v>
      </c>
      <c r="J469" s="21">
        <v>764.7</v>
      </c>
      <c r="K469" s="21"/>
    </row>
    <row r="470" spans="1:11" s="12" customFormat="1" ht="12.75" customHeight="1">
      <c r="A470" s="12" t="str">
        <f t="shared" si="20"/>
        <v>q</v>
      </c>
      <c r="B470" s="12">
        <v>13</v>
      </c>
      <c r="C470" s="12">
        <v>13</v>
      </c>
      <c r="D470" s="12">
        <v>13</v>
      </c>
      <c r="F470" s="19"/>
      <c r="G470" s="20" t="s">
        <v>161</v>
      </c>
      <c r="H470" s="21">
        <v>9.3000000000000007</v>
      </c>
      <c r="I470" s="21">
        <v>152</v>
      </c>
      <c r="J470" s="21">
        <v>548</v>
      </c>
      <c r="K470" s="21"/>
    </row>
    <row r="471" spans="1:11" ht="18.75" customHeight="1">
      <c r="A471" s="12" t="str">
        <f t="shared" si="20"/>
        <v>q</v>
      </c>
      <c r="B471" s="12">
        <v>1</v>
      </c>
      <c r="C471" s="12">
        <v>1</v>
      </c>
      <c r="D471" s="12">
        <v>1</v>
      </c>
      <c r="E471" s="12"/>
      <c r="F471" s="62">
        <v>10971</v>
      </c>
      <c r="G471" s="27" t="s">
        <v>55</v>
      </c>
      <c r="H471" s="38">
        <v>318.10000000000002</v>
      </c>
      <c r="I471" s="38">
        <v>396.2</v>
      </c>
      <c r="J471" s="38">
        <v>388.2</v>
      </c>
      <c r="K471" s="38"/>
    </row>
    <row r="472" spans="1:11" s="12" customFormat="1" ht="12.75" customHeight="1">
      <c r="A472" s="12" t="str">
        <f t="shared" si="20"/>
        <v>q</v>
      </c>
      <c r="B472" s="12">
        <v>4</v>
      </c>
      <c r="C472" s="12">
        <v>4</v>
      </c>
      <c r="D472" s="12">
        <v>4</v>
      </c>
      <c r="F472" s="19"/>
      <c r="G472" s="20" t="s">
        <v>155</v>
      </c>
      <c r="H472" s="21">
        <v>315</v>
      </c>
      <c r="I472" s="21">
        <v>396.2</v>
      </c>
      <c r="J472" s="21">
        <v>388.2</v>
      </c>
      <c r="K472" s="21"/>
    </row>
    <row r="473" spans="1:11" s="12" customFormat="1" ht="12.75" customHeight="1">
      <c r="A473" s="12" t="str">
        <f t="shared" si="20"/>
        <v>q</v>
      </c>
      <c r="B473" s="12">
        <v>9</v>
      </c>
      <c r="C473" s="12">
        <v>9</v>
      </c>
      <c r="D473" s="12">
        <v>9</v>
      </c>
      <c r="F473" s="19"/>
      <c r="G473" s="22" t="s">
        <v>164</v>
      </c>
      <c r="H473" s="21">
        <v>315</v>
      </c>
      <c r="I473" s="21">
        <v>396.2</v>
      </c>
      <c r="J473" s="21">
        <v>388.2</v>
      </c>
      <c r="K473" s="21"/>
    </row>
    <row r="474" spans="1:11" s="12" customFormat="1" ht="12.75" customHeight="1">
      <c r="A474" s="12" t="str">
        <f t="shared" ref="A474:A483" si="21">IF((H474+I474+J474)&gt;0,"q","c")</f>
        <v>q</v>
      </c>
      <c r="B474" s="12">
        <v>13</v>
      </c>
      <c r="C474" s="12">
        <v>13</v>
      </c>
      <c r="D474" s="12">
        <v>13</v>
      </c>
      <c r="F474" s="19"/>
      <c r="G474" s="20" t="s">
        <v>161</v>
      </c>
      <c r="H474" s="21">
        <v>3.1</v>
      </c>
      <c r="I474" s="21">
        <v>0</v>
      </c>
      <c r="J474" s="21">
        <v>0</v>
      </c>
      <c r="K474" s="21"/>
    </row>
    <row r="475" spans="1:11" ht="18.75" customHeight="1">
      <c r="A475" s="12" t="str">
        <f t="shared" si="21"/>
        <v>q</v>
      </c>
      <c r="B475" s="12">
        <v>1</v>
      </c>
      <c r="C475" s="12">
        <v>1</v>
      </c>
      <c r="D475" s="12">
        <v>1</v>
      </c>
      <c r="E475" s="12"/>
      <c r="F475" s="62">
        <v>10972</v>
      </c>
      <c r="G475" s="27" t="s">
        <v>56</v>
      </c>
      <c r="H475" s="38">
        <v>205.6</v>
      </c>
      <c r="I475" s="38">
        <v>343.8</v>
      </c>
      <c r="J475" s="38">
        <v>298.7</v>
      </c>
      <c r="K475" s="38"/>
    </row>
    <row r="476" spans="1:11" s="12" customFormat="1" ht="12.75" customHeight="1">
      <c r="A476" s="12" t="str">
        <f t="shared" si="21"/>
        <v>q</v>
      </c>
      <c r="B476" s="12">
        <v>4</v>
      </c>
      <c r="C476" s="12">
        <v>4</v>
      </c>
      <c r="D476" s="12">
        <v>4</v>
      </c>
      <c r="F476" s="19"/>
      <c r="G476" s="20" t="s">
        <v>155</v>
      </c>
      <c r="H476" s="21">
        <v>202.5</v>
      </c>
      <c r="I476" s="21">
        <v>236.8</v>
      </c>
      <c r="J476" s="21">
        <v>250.7</v>
      </c>
      <c r="K476" s="21"/>
    </row>
    <row r="477" spans="1:11" s="12" customFormat="1" ht="12.75" customHeight="1">
      <c r="A477" s="12" t="str">
        <f t="shared" si="21"/>
        <v>q</v>
      </c>
      <c r="B477" s="12">
        <v>9</v>
      </c>
      <c r="C477" s="12">
        <v>9</v>
      </c>
      <c r="D477" s="12">
        <v>9</v>
      </c>
      <c r="F477" s="19"/>
      <c r="G477" s="22" t="s">
        <v>164</v>
      </c>
      <c r="H477" s="21">
        <v>202.5</v>
      </c>
      <c r="I477" s="21">
        <v>236.8</v>
      </c>
      <c r="J477" s="21">
        <v>250.7</v>
      </c>
      <c r="K477" s="21"/>
    </row>
    <row r="478" spans="1:11" s="12" customFormat="1" ht="12.75" customHeight="1">
      <c r="A478" s="12" t="str">
        <f t="shared" si="21"/>
        <v>q</v>
      </c>
      <c r="B478" s="12">
        <v>13</v>
      </c>
      <c r="C478" s="12">
        <v>13</v>
      </c>
      <c r="D478" s="12">
        <v>13</v>
      </c>
      <c r="F478" s="19"/>
      <c r="G478" s="20" t="s">
        <v>161</v>
      </c>
      <c r="H478" s="21">
        <v>3.1</v>
      </c>
      <c r="I478" s="21">
        <v>107</v>
      </c>
      <c r="J478" s="21">
        <v>48</v>
      </c>
      <c r="K478" s="21"/>
    </row>
    <row r="479" spans="1:11" ht="18.75" customHeight="1">
      <c r="A479" s="12" t="str">
        <f t="shared" si="21"/>
        <v>q</v>
      </c>
      <c r="B479" s="12">
        <v>1</v>
      </c>
      <c r="C479" s="12">
        <v>1</v>
      </c>
      <c r="D479" s="12">
        <v>1</v>
      </c>
      <c r="E479" s="12"/>
      <c r="F479" s="62">
        <v>10974</v>
      </c>
      <c r="G479" s="27" t="s">
        <v>57</v>
      </c>
      <c r="H479" s="38">
        <v>109.7</v>
      </c>
      <c r="I479" s="38">
        <v>200.8</v>
      </c>
      <c r="J479" s="38">
        <v>625.79999999999995</v>
      </c>
      <c r="K479" s="38"/>
    </row>
    <row r="480" spans="1:11" s="12" customFormat="1" ht="12.75" customHeight="1">
      <c r="A480" s="12" t="str">
        <f t="shared" si="21"/>
        <v>q</v>
      </c>
      <c r="B480" s="12">
        <v>4</v>
      </c>
      <c r="C480" s="12">
        <v>4</v>
      </c>
      <c r="D480" s="12">
        <v>4</v>
      </c>
      <c r="F480" s="19"/>
      <c r="G480" s="20" t="s">
        <v>155</v>
      </c>
      <c r="H480" s="21">
        <v>106.6</v>
      </c>
      <c r="I480" s="21">
        <v>155.80000000000001</v>
      </c>
      <c r="J480" s="21">
        <v>125.8</v>
      </c>
      <c r="K480" s="21"/>
    </row>
    <row r="481" spans="1:11" s="12" customFormat="1" ht="12.75" customHeight="1">
      <c r="A481" s="12" t="str">
        <f t="shared" si="21"/>
        <v>q</v>
      </c>
      <c r="B481" s="12">
        <v>9</v>
      </c>
      <c r="C481" s="12">
        <v>9</v>
      </c>
      <c r="D481" s="12">
        <v>9</v>
      </c>
      <c r="F481" s="19"/>
      <c r="G481" s="22" t="s">
        <v>164</v>
      </c>
      <c r="H481" s="21">
        <v>106.6</v>
      </c>
      <c r="I481" s="21">
        <v>155.80000000000001</v>
      </c>
      <c r="J481" s="21">
        <v>125.8</v>
      </c>
      <c r="K481" s="21"/>
    </row>
    <row r="482" spans="1:11" s="12" customFormat="1" ht="12.75" customHeight="1">
      <c r="A482" s="12" t="str">
        <f t="shared" si="21"/>
        <v>q</v>
      </c>
      <c r="B482" s="12">
        <v>13</v>
      </c>
      <c r="C482" s="12">
        <v>13</v>
      </c>
      <c r="D482" s="12">
        <v>13</v>
      </c>
      <c r="F482" s="19"/>
      <c r="G482" s="20" t="s">
        <v>161</v>
      </c>
      <c r="H482" s="21">
        <v>3.1</v>
      </c>
      <c r="I482" s="21">
        <v>45</v>
      </c>
      <c r="J482" s="21">
        <v>500</v>
      </c>
      <c r="K482" s="21"/>
    </row>
    <row r="483" spans="1:11" ht="18.75" customHeight="1">
      <c r="A483" s="12" t="str">
        <f t="shared" si="21"/>
        <v>q</v>
      </c>
      <c r="B483" s="12">
        <v>1</v>
      </c>
      <c r="C483" s="12">
        <v>1</v>
      </c>
      <c r="D483" s="12">
        <v>1</v>
      </c>
      <c r="E483" s="12"/>
      <c r="F483" s="62">
        <v>1098</v>
      </c>
      <c r="G483" s="31" t="s">
        <v>58</v>
      </c>
      <c r="H483" s="38">
        <v>3871.6</v>
      </c>
      <c r="I483" s="38">
        <v>7641.1</v>
      </c>
      <c r="J483" s="38">
        <v>9651.2999999999993</v>
      </c>
      <c r="K483" s="38"/>
    </row>
    <row r="484" spans="1:11" s="12" customFormat="1" ht="12.75" customHeight="1">
      <c r="A484" s="12" t="str">
        <f t="shared" ref="A484:A502" si="22">IF((H484+I484+J484)&gt;0,"q","c")</f>
        <v>q</v>
      </c>
      <c r="B484" s="12">
        <v>4</v>
      </c>
      <c r="C484" s="12">
        <v>4</v>
      </c>
      <c r="D484" s="12">
        <v>4</v>
      </c>
      <c r="F484" s="19"/>
      <c r="G484" s="20" t="s">
        <v>155</v>
      </c>
      <c r="H484" s="21">
        <v>3702.1</v>
      </c>
      <c r="I484" s="21">
        <v>6901.4</v>
      </c>
      <c r="J484" s="21">
        <v>5851.3</v>
      </c>
      <c r="K484" s="21"/>
    </row>
    <row r="485" spans="1:11" s="12" customFormat="1" ht="12.75" customHeight="1">
      <c r="A485" s="12" t="str">
        <f t="shared" si="22"/>
        <v>q</v>
      </c>
      <c r="B485" s="12">
        <v>9</v>
      </c>
      <c r="C485" s="12">
        <v>9</v>
      </c>
      <c r="D485" s="12">
        <v>9</v>
      </c>
      <c r="F485" s="19"/>
      <c r="G485" s="22" t="s">
        <v>164</v>
      </c>
      <c r="H485" s="21">
        <v>3702.1</v>
      </c>
      <c r="I485" s="21">
        <v>6896.2</v>
      </c>
      <c r="J485" s="21">
        <v>5851.3</v>
      </c>
      <c r="K485" s="21"/>
    </row>
    <row r="486" spans="1:11" s="12" customFormat="1" ht="12.75" customHeight="1">
      <c r="A486" s="12" t="str">
        <f t="shared" si="22"/>
        <v>q</v>
      </c>
      <c r="B486" s="12">
        <v>11</v>
      </c>
      <c r="C486" s="12">
        <v>11</v>
      </c>
      <c r="D486" s="12">
        <v>11</v>
      </c>
      <c r="F486" s="19"/>
      <c r="G486" s="22" t="s">
        <v>159</v>
      </c>
      <c r="H486" s="21">
        <v>0</v>
      </c>
      <c r="I486" s="21">
        <v>5.2</v>
      </c>
      <c r="J486" s="21">
        <v>0</v>
      </c>
      <c r="K486" s="21"/>
    </row>
    <row r="487" spans="1:11" s="12" customFormat="1" ht="12.75" customHeight="1">
      <c r="A487" s="12" t="str">
        <f t="shared" si="22"/>
        <v>q</v>
      </c>
      <c r="B487" s="12">
        <v>13</v>
      </c>
      <c r="C487" s="12">
        <v>13</v>
      </c>
      <c r="D487" s="12">
        <v>13</v>
      </c>
      <c r="F487" s="19"/>
      <c r="G487" s="20" t="s">
        <v>161</v>
      </c>
      <c r="H487" s="21">
        <v>169.5</v>
      </c>
      <c r="I487" s="21">
        <v>739.7</v>
      </c>
      <c r="J487" s="21">
        <v>3800</v>
      </c>
      <c r="K487" s="21"/>
    </row>
    <row r="488" spans="1:11" ht="30">
      <c r="A488" s="12" t="str">
        <f t="shared" si="22"/>
        <v>q</v>
      </c>
      <c r="B488" s="12">
        <v>1</v>
      </c>
      <c r="C488" s="12">
        <v>1</v>
      </c>
      <c r="D488" s="12">
        <v>1</v>
      </c>
      <c r="E488" s="12"/>
      <c r="F488" s="62">
        <v>10981</v>
      </c>
      <c r="G488" s="27" t="s">
        <v>59</v>
      </c>
      <c r="H488" s="38">
        <v>340</v>
      </c>
      <c r="I488" s="38">
        <v>446.4</v>
      </c>
      <c r="J488" s="38">
        <v>1761.4</v>
      </c>
      <c r="K488" s="38"/>
    </row>
    <row r="489" spans="1:11" s="12" customFormat="1" ht="12.75" customHeight="1">
      <c r="A489" s="12" t="str">
        <f t="shared" si="22"/>
        <v>q</v>
      </c>
      <c r="B489" s="12">
        <v>4</v>
      </c>
      <c r="C489" s="12">
        <v>4</v>
      </c>
      <c r="D489" s="12">
        <v>4</v>
      </c>
      <c r="F489" s="19"/>
      <c r="G489" s="20" t="s">
        <v>155</v>
      </c>
      <c r="H489" s="21">
        <v>340</v>
      </c>
      <c r="I489" s="21">
        <v>446.4</v>
      </c>
      <c r="J489" s="21">
        <v>361.4</v>
      </c>
      <c r="K489" s="21"/>
    </row>
    <row r="490" spans="1:11" s="12" customFormat="1" ht="12.75" customHeight="1">
      <c r="A490" s="12" t="str">
        <f t="shared" si="22"/>
        <v>q</v>
      </c>
      <c r="B490" s="12">
        <v>9</v>
      </c>
      <c r="C490" s="12">
        <v>9</v>
      </c>
      <c r="D490" s="12">
        <v>9</v>
      </c>
      <c r="F490" s="19"/>
      <c r="G490" s="22" t="s">
        <v>164</v>
      </c>
      <c r="H490" s="21">
        <v>340</v>
      </c>
      <c r="I490" s="21">
        <v>446.4</v>
      </c>
      <c r="J490" s="21">
        <v>361.4</v>
      </c>
      <c r="K490" s="21"/>
    </row>
    <row r="491" spans="1:11" s="12" customFormat="1" ht="12.75" customHeight="1">
      <c r="A491" s="12" t="str">
        <f t="shared" si="22"/>
        <v>q</v>
      </c>
      <c r="B491" s="12">
        <v>13</v>
      </c>
      <c r="C491" s="12">
        <v>13</v>
      </c>
      <c r="D491" s="12">
        <v>13</v>
      </c>
      <c r="F491" s="19"/>
      <c r="G491" s="20" t="s">
        <v>161</v>
      </c>
      <c r="H491" s="21">
        <v>0</v>
      </c>
      <c r="I491" s="21">
        <v>0</v>
      </c>
      <c r="J491" s="21">
        <v>1400</v>
      </c>
      <c r="K491" s="21"/>
    </row>
    <row r="492" spans="1:11" ht="29.25" customHeight="1">
      <c r="A492" s="12" t="str">
        <f t="shared" si="22"/>
        <v>q</v>
      </c>
      <c r="B492" s="12">
        <v>1</v>
      </c>
      <c r="C492" s="12">
        <v>1</v>
      </c>
      <c r="D492" s="12">
        <v>1</v>
      </c>
      <c r="E492" s="12"/>
      <c r="F492" s="62">
        <v>10982</v>
      </c>
      <c r="G492" s="27" t="s">
        <v>60</v>
      </c>
      <c r="H492" s="38">
        <v>537.9</v>
      </c>
      <c r="I492" s="38">
        <v>678.2</v>
      </c>
      <c r="J492" s="38">
        <v>715.2</v>
      </c>
      <c r="K492" s="38"/>
    </row>
    <row r="493" spans="1:11" s="12" customFormat="1" ht="12.75" customHeight="1">
      <c r="A493" s="12" t="str">
        <f t="shared" si="22"/>
        <v>q</v>
      </c>
      <c r="B493" s="12">
        <v>4</v>
      </c>
      <c r="C493" s="12">
        <v>4</v>
      </c>
      <c r="D493" s="12">
        <v>4</v>
      </c>
      <c r="F493" s="19"/>
      <c r="G493" s="20" t="s">
        <v>155</v>
      </c>
      <c r="H493" s="21">
        <v>537.9</v>
      </c>
      <c r="I493" s="21">
        <v>678.2</v>
      </c>
      <c r="J493" s="21">
        <v>715.2</v>
      </c>
      <c r="K493" s="21"/>
    </row>
    <row r="494" spans="1:11" s="12" customFormat="1" ht="12.75" customHeight="1">
      <c r="A494" s="12" t="str">
        <f t="shared" si="22"/>
        <v>q</v>
      </c>
      <c r="B494" s="12">
        <v>9</v>
      </c>
      <c r="C494" s="12">
        <v>9</v>
      </c>
      <c r="D494" s="12">
        <v>9</v>
      </c>
      <c r="F494" s="33"/>
      <c r="G494" s="22" t="s">
        <v>164</v>
      </c>
      <c r="H494" s="32">
        <v>537.9</v>
      </c>
      <c r="I494" s="32">
        <v>678.2</v>
      </c>
      <c r="J494" s="32">
        <v>715.2</v>
      </c>
      <c r="K494" s="32"/>
    </row>
    <row r="495" spans="1:11" ht="18.75" customHeight="1">
      <c r="A495" s="12" t="str">
        <f t="shared" si="22"/>
        <v>q</v>
      </c>
      <c r="B495" s="12">
        <v>1</v>
      </c>
      <c r="C495" s="12">
        <v>1</v>
      </c>
      <c r="D495" s="12">
        <v>1</v>
      </c>
      <c r="E495" s="12"/>
      <c r="F495" s="62">
        <v>10983</v>
      </c>
      <c r="G495" s="27" t="s">
        <v>61</v>
      </c>
      <c r="H495" s="38">
        <v>1367.5</v>
      </c>
      <c r="I495" s="38">
        <v>4634.1000000000004</v>
      </c>
      <c r="J495" s="38">
        <v>5374</v>
      </c>
      <c r="K495" s="38"/>
    </row>
    <row r="496" spans="1:11" s="12" customFormat="1" ht="12.75" customHeight="1">
      <c r="A496" s="12" t="str">
        <f t="shared" si="22"/>
        <v>q</v>
      </c>
      <c r="B496" s="12">
        <v>4</v>
      </c>
      <c r="C496" s="12">
        <v>4</v>
      </c>
      <c r="D496" s="12">
        <v>4</v>
      </c>
      <c r="F496" s="19"/>
      <c r="G496" s="20" t="s">
        <v>155</v>
      </c>
      <c r="H496" s="21">
        <v>1345</v>
      </c>
      <c r="I496" s="21">
        <v>3959.1</v>
      </c>
      <c r="J496" s="21">
        <v>2974</v>
      </c>
      <c r="K496" s="21"/>
    </row>
    <row r="497" spans="1:11" s="12" customFormat="1" ht="12.75" customHeight="1">
      <c r="A497" s="12" t="str">
        <f t="shared" si="22"/>
        <v>q</v>
      </c>
      <c r="B497" s="12">
        <v>9</v>
      </c>
      <c r="C497" s="12">
        <v>9</v>
      </c>
      <c r="D497" s="12">
        <v>9</v>
      </c>
      <c r="F497" s="19"/>
      <c r="G497" s="22" t="s">
        <v>164</v>
      </c>
      <c r="H497" s="21">
        <v>1345</v>
      </c>
      <c r="I497" s="21">
        <v>3953.9</v>
      </c>
      <c r="J497" s="21">
        <v>2974</v>
      </c>
      <c r="K497" s="21"/>
    </row>
    <row r="498" spans="1:11" s="12" customFormat="1" ht="12.75" customHeight="1">
      <c r="A498" s="12" t="str">
        <f t="shared" si="22"/>
        <v>q</v>
      </c>
      <c r="B498" s="12">
        <v>11</v>
      </c>
      <c r="C498" s="12">
        <v>11</v>
      </c>
      <c r="D498" s="12">
        <v>11</v>
      </c>
      <c r="F498" s="19"/>
      <c r="G498" s="22" t="s">
        <v>159</v>
      </c>
      <c r="H498" s="21">
        <v>0</v>
      </c>
      <c r="I498" s="21">
        <v>5.2</v>
      </c>
      <c r="J498" s="21">
        <v>0</v>
      </c>
      <c r="K498" s="21"/>
    </row>
    <row r="499" spans="1:11" s="12" customFormat="1" ht="12.75" customHeight="1">
      <c r="A499" s="12" t="str">
        <f t="shared" si="22"/>
        <v>q</v>
      </c>
      <c r="B499" s="12">
        <v>13</v>
      </c>
      <c r="C499" s="12">
        <v>13</v>
      </c>
      <c r="D499" s="12">
        <v>13</v>
      </c>
      <c r="F499" s="33"/>
      <c r="G499" s="59" t="s">
        <v>161</v>
      </c>
      <c r="H499" s="32">
        <v>22.5</v>
      </c>
      <c r="I499" s="32">
        <v>675</v>
      </c>
      <c r="J499" s="32">
        <v>2400</v>
      </c>
      <c r="K499" s="32"/>
    </row>
    <row r="500" spans="1:11" ht="26.25" customHeight="1">
      <c r="A500" s="12" t="str">
        <f t="shared" si="22"/>
        <v>q</v>
      </c>
      <c r="B500" s="12">
        <v>1</v>
      </c>
      <c r="C500" s="12">
        <v>1</v>
      </c>
      <c r="D500" s="12">
        <v>1</v>
      </c>
      <c r="E500" s="12"/>
      <c r="F500" s="62">
        <v>10984</v>
      </c>
      <c r="G500" s="27" t="s">
        <v>62</v>
      </c>
      <c r="H500" s="38">
        <v>996.3</v>
      </c>
      <c r="I500" s="38">
        <v>893.5</v>
      </c>
      <c r="J500" s="38">
        <v>891.5</v>
      </c>
      <c r="K500" s="38"/>
    </row>
    <row r="501" spans="1:11" s="12" customFormat="1" ht="12.75" customHeight="1">
      <c r="A501" s="12" t="str">
        <f t="shared" si="22"/>
        <v>q</v>
      </c>
      <c r="B501" s="12">
        <v>4</v>
      </c>
      <c r="C501" s="12">
        <v>4</v>
      </c>
      <c r="D501" s="12">
        <v>4</v>
      </c>
      <c r="F501" s="19"/>
      <c r="G501" s="20" t="s">
        <v>155</v>
      </c>
      <c r="H501" s="21">
        <v>861.5</v>
      </c>
      <c r="I501" s="21">
        <v>893.5</v>
      </c>
      <c r="J501" s="21">
        <v>891.5</v>
      </c>
      <c r="K501" s="21"/>
    </row>
    <row r="502" spans="1:11" s="12" customFormat="1" ht="12.75" customHeight="1">
      <c r="A502" s="12" t="str">
        <f t="shared" si="22"/>
        <v>q</v>
      </c>
      <c r="B502" s="12">
        <v>9</v>
      </c>
      <c r="C502" s="12">
        <v>9</v>
      </c>
      <c r="D502" s="12">
        <v>9</v>
      </c>
      <c r="F502" s="19"/>
      <c r="G502" s="22" t="s">
        <v>164</v>
      </c>
      <c r="H502" s="21">
        <v>861.5</v>
      </c>
      <c r="I502" s="21">
        <v>893.5</v>
      </c>
      <c r="J502" s="21">
        <v>891.5</v>
      </c>
      <c r="K502" s="21"/>
    </row>
    <row r="503" spans="1:11" s="12" customFormat="1" ht="12.75" customHeight="1">
      <c r="A503" s="12" t="str">
        <f t="shared" ref="A503:A518" si="23">IF((H503+I503+J503)&gt;0,"q","c")</f>
        <v>q</v>
      </c>
      <c r="B503" s="12">
        <v>13</v>
      </c>
      <c r="C503" s="12">
        <v>13</v>
      </c>
      <c r="D503" s="12">
        <v>13</v>
      </c>
      <c r="F503" s="33"/>
      <c r="G503" s="59" t="s">
        <v>161</v>
      </c>
      <c r="H503" s="32">
        <v>134.9</v>
      </c>
      <c r="I503" s="32">
        <v>0</v>
      </c>
      <c r="J503" s="32">
        <v>0</v>
      </c>
      <c r="K503" s="32"/>
    </row>
    <row r="504" spans="1:11" ht="19.5" customHeight="1">
      <c r="A504" s="12" t="str">
        <f t="shared" si="23"/>
        <v>q</v>
      </c>
      <c r="B504" s="12">
        <v>1</v>
      </c>
      <c r="C504" s="12">
        <v>1</v>
      </c>
      <c r="D504" s="12">
        <v>1</v>
      </c>
      <c r="E504" s="12"/>
      <c r="F504" s="62">
        <v>10985</v>
      </c>
      <c r="G504" s="27" t="s">
        <v>205</v>
      </c>
      <c r="H504" s="38">
        <v>383.7</v>
      </c>
      <c r="I504" s="38">
        <v>516.4</v>
      </c>
      <c r="J504" s="38">
        <v>486.4</v>
      </c>
      <c r="K504" s="38"/>
    </row>
    <row r="505" spans="1:11" s="12" customFormat="1" ht="12.75" customHeight="1">
      <c r="A505" s="12" t="str">
        <f t="shared" si="23"/>
        <v>q</v>
      </c>
      <c r="B505" s="12">
        <v>4</v>
      </c>
      <c r="C505" s="12">
        <v>4</v>
      </c>
      <c r="D505" s="12">
        <v>4</v>
      </c>
      <c r="F505" s="19"/>
      <c r="G505" s="20" t="s">
        <v>155</v>
      </c>
      <c r="H505" s="21">
        <v>371.6</v>
      </c>
      <c r="I505" s="21">
        <v>516.4</v>
      </c>
      <c r="J505" s="21">
        <v>486.4</v>
      </c>
      <c r="K505" s="21"/>
    </row>
    <row r="506" spans="1:11" s="12" customFormat="1" ht="12.75" customHeight="1">
      <c r="A506" s="12" t="str">
        <f t="shared" si="23"/>
        <v>q</v>
      </c>
      <c r="B506" s="12">
        <v>9</v>
      </c>
      <c r="C506" s="12">
        <v>9</v>
      </c>
      <c r="D506" s="12">
        <v>9</v>
      </c>
      <c r="F506" s="19"/>
      <c r="G506" s="22" t="s">
        <v>164</v>
      </c>
      <c r="H506" s="21">
        <v>371.6</v>
      </c>
      <c r="I506" s="21">
        <v>516.4</v>
      </c>
      <c r="J506" s="21">
        <v>486.4</v>
      </c>
      <c r="K506" s="21"/>
    </row>
    <row r="507" spans="1:11" s="12" customFormat="1" ht="12.75" customHeight="1">
      <c r="A507" s="12" t="str">
        <f t="shared" si="23"/>
        <v>q</v>
      </c>
      <c r="B507" s="12">
        <v>13</v>
      </c>
      <c r="C507" s="12">
        <v>13</v>
      </c>
      <c r="D507" s="12">
        <v>13</v>
      </c>
      <c r="F507" s="33"/>
      <c r="G507" s="20" t="s">
        <v>161</v>
      </c>
      <c r="H507" s="32">
        <v>12.1</v>
      </c>
      <c r="I507" s="32">
        <v>0</v>
      </c>
      <c r="J507" s="32">
        <v>0</v>
      </c>
      <c r="K507" s="32"/>
    </row>
    <row r="508" spans="1:11" ht="19.5" customHeight="1">
      <c r="A508" s="12" t="str">
        <f>IF((H508+I508+J508)&gt;0,"q","c")</f>
        <v>q</v>
      </c>
      <c r="B508" s="12">
        <v>1</v>
      </c>
      <c r="C508" s="12">
        <v>1</v>
      </c>
      <c r="D508" s="12">
        <v>1</v>
      </c>
      <c r="E508" s="12"/>
      <c r="F508" s="62">
        <v>10986</v>
      </c>
      <c r="G508" s="27" t="s">
        <v>106</v>
      </c>
      <c r="H508" s="38">
        <v>246.2</v>
      </c>
      <c r="I508" s="38">
        <v>472.5</v>
      </c>
      <c r="J508" s="38">
        <v>422.8</v>
      </c>
      <c r="K508" s="38"/>
    </row>
    <row r="509" spans="1:11" s="12" customFormat="1" ht="12.75" customHeight="1">
      <c r="A509" s="12" t="str">
        <f>IF((H509+I509+J509)&gt;0,"q","c")</f>
        <v>q</v>
      </c>
      <c r="B509" s="12">
        <v>4</v>
      </c>
      <c r="C509" s="12">
        <v>4</v>
      </c>
      <c r="D509" s="12">
        <v>4</v>
      </c>
      <c r="F509" s="19"/>
      <c r="G509" s="20" t="s">
        <v>155</v>
      </c>
      <c r="H509" s="21">
        <v>246.2</v>
      </c>
      <c r="I509" s="21">
        <v>407.8</v>
      </c>
      <c r="J509" s="21">
        <v>422.8</v>
      </c>
      <c r="K509" s="21"/>
    </row>
    <row r="510" spans="1:11" s="12" customFormat="1" ht="12.75" customHeight="1">
      <c r="A510" s="12" t="str">
        <f>IF((H510+I510+J510)&gt;0,"q","c")</f>
        <v>q</v>
      </c>
      <c r="B510" s="12">
        <v>9</v>
      </c>
      <c r="C510" s="12">
        <v>9</v>
      </c>
      <c r="D510" s="12">
        <v>9</v>
      </c>
      <c r="F510" s="19"/>
      <c r="G510" s="22" t="s">
        <v>164</v>
      </c>
      <c r="H510" s="21">
        <v>246.2</v>
      </c>
      <c r="I510" s="21">
        <v>407.8</v>
      </c>
      <c r="J510" s="21">
        <v>422.8</v>
      </c>
      <c r="K510" s="21"/>
    </row>
    <row r="511" spans="1:11" s="12" customFormat="1" ht="12.75" customHeight="1">
      <c r="A511" s="12" t="str">
        <f>IF((H511+I511+J511)&gt;0,"q","c")</f>
        <v>q</v>
      </c>
      <c r="B511" s="12">
        <v>13</v>
      </c>
      <c r="C511" s="12">
        <v>13</v>
      </c>
      <c r="D511" s="12">
        <v>13</v>
      </c>
      <c r="F511" s="33"/>
      <c r="G511" s="20" t="s">
        <v>161</v>
      </c>
      <c r="H511" s="32">
        <v>0</v>
      </c>
      <c r="I511" s="32">
        <v>64.7</v>
      </c>
      <c r="J511" s="32">
        <v>0</v>
      </c>
      <c r="K511" s="32"/>
    </row>
    <row r="512" spans="1:11" ht="30">
      <c r="A512" s="12" t="str">
        <f t="shared" si="23"/>
        <v>q</v>
      </c>
      <c r="B512" s="12">
        <v>1</v>
      </c>
      <c r="C512" s="12" t="s">
        <v>139</v>
      </c>
      <c r="D512" s="12" t="s">
        <v>139</v>
      </c>
      <c r="E512" s="12"/>
      <c r="F512" s="62">
        <v>1099</v>
      </c>
      <c r="G512" s="31" t="s">
        <v>63</v>
      </c>
      <c r="H512" s="38">
        <v>13901.2</v>
      </c>
      <c r="I512" s="38">
        <v>25027</v>
      </c>
      <c r="J512" s="38">
        <v>6425.7</v>
      </c>
      <c r="K512" s="38"/>
    </row>
    <row r="513" spans="1:11" s="12" customFormat="1" ht="12.75" customHeight="1">
      <c r="A513" s="12" t="str">
        <f t="shared" si="23"/>
        <v>q</v>
      </c>
      <c r="B513" s="12">
        <v>4</v>
      </c>
      <c r="C513" s="12">
        <v>4</v>
      </c>
      <c r="D513" s="12">
        <v>4</v>
      </c>
      <c r="F513" s="19"/>
      <c r="G513" s="20" t="s">
        <v>155</v>
      </c>
      <c r="H513" s="21">
        <v>13901.2</v>
      </c>
      <c r="I513" s="21">
        <v>25027</v>
      </c>
      <c r="J513" s="21">
        <v>6425.7</v>
      </c>
      <c r="K513" s="21"/>
    </row>
    <row r="514" spans="1:11" s="12" customFormat="1" ht="12.75" customHeight="1">
      <c r="A514" s="12" t="str">
        <f t="shared" si="23"/>
        <v>q</v>
      </c>
      <c r="B514" s="12">
        <v>6</v>
      </c>
      <c r="C514" s="12">
        <v>6</v>
      </c>
      <c r="D514" s="12">
        <v>6</v>
      </c>
      <c r="F514" s="19"/>
      <c r="G514" s="22" t="s">
        <v>157</v>
      </c>
      <c r="H514" s="21">
        <v>17.8</v>
      </c>
      <c r="I514" s="21">
        <v>28.5</v>
      </c>
      <c r="J514" s="21">
        <v>40</v>
      </c>
      <c r="K514" s="21"/>
    </row>
    <row r="515" spans="1:11" ht="12.75" customHeight="1">
      <c r="A515" s="12" t="str">
        <f t="shared" si="23"/>
        <v>q</v>
      </c>
      <c r="B515" s="12">
        <v>12</v>
      </c>
      <c r="C515" s="12">
        <v>12</v>
      </c>
      <c r="D515" s="12">
        <v>12</v>
      </c>
      <c r="E515" s="12"/>
      <c r="F515" s="23"/>
      <c r="G515" s="22" t="s">
        <v>160</v>
      </c>
      <c r="H515" s="21">
        <v>13883.4</v>
      </c>
      <c r="I515" s="21">
        <v>24998.5</v>
      </c>
      <c r="J515" s="21">
        <v>6385.7</v>
      </c>
      <c r="K515" s="21"/>
    </row>
    <row r="516" spans="1:11" ht="30">
      <c r="A516" s="12" t="str">
        <f t="shared" si="23"/>
        <v>q</v>
      </c>
      <c r="B516" s="12">
        <v>1</v>
      </c>
      <c r="C516" s="12" t="s">
        <v>139</v>
      </c>
      <c r="D516" s="34" t="s">
        <v>125</v>
      </c>
      <c r="E516" s="34"/>
      <c r="F516" s="62">
        <v>10991</v>
      </c>
      <c r="G516" s="45" t="s">
        <v>64</v>
      </c>
      <c r="H516" s="38">
        <v>1870.7</v>
      </c>
      <c r="I516" s="38">
        <v>3780.5</v>
      </c>
      <c r="J516" s="38">
        <v>3920.7</v>
      </c>
      <c r="K516" s="38"/>
    </row>
    <row r="517" spans="1:11" s="12" customFormat="1" ht="12.75" customHeight="1">
      <c r="A517" s="12" t="str">
        <f t="shared" si="23"/>
        <v>q</v>
      </c>
      <c r="B517" s="12">
        <v>4</v>
      </c>
      <c r="C517" s="12">
        <v>4</v>
      </c>
      <c r="D517" s="12">
        <v>4</v>
      </c>
      <c r="F517" s="19"/>
      <c r="G517" s="20" t="s">
        <v>155</v>
      </c>
      <c r="H517" s="21">
        <v>1870.7</v>
      </c>
      <c r="I517" s="21">
        <v>3780.5</v>
      </c>
      <c r="J517" s="21">
        <v>3920.7</v>
      </c>
      <c r="K517" s="21"/>
    </row>
    <row r="518" spans="1:11" ht="12.75" customHeight="1">
      <c r="A518" s="12" t="str">
        <f t="shared" si="23"/>
        <v>q</v>
      </c>
      <c r="B518" s="12">
        <v>12</v>
      </c>
      <c r="C518" s="12">
        <v>12</v>
      </c>
      <c r="D518" s="12">
        <v>12</v>
      </c>
      <c r="E518" s="12"/>
      <c r="F518" s="23"/>
      <c r="G518" s="22" t="s">
        <v>160</v>
      </c>
      <c r="H518" s="21">
        <v>1870.7</v>
      </c>
      <c r="I518" s="21">
        <v>3780.5</v>
      </c>
      <c r="J518" s="21">
        <v>3920.7</v>
      </c>
      <c r="K518" s="21"/>
    </row>
    <row r="519" spans="1:11" ht="30">
      <c r="A519" s="12" t="str">
        <f t="shared" ref="A519:A524" si="24">IF((H519+I519+J519)&gt;0,"q","c")</f>
        <v>q</v>
      </c>
      <c r="B519" s="12">
        <v>1</v>
      </c>
      <c r="C519" s="12" t="s">
        <v>139</v>
      </c>
      <c r="D519" s="34" t="s">
        <v>125</v>
      </c>
      <c r="E519" s="34"/>
      <c r="F519" s="62">
        <v>10994</v>
      </c>
      <c r="G519" s="54" t="s">
        <v>65</v>
      </c>
      <c r="H519" s="38">
        <v>0</v>
      </c>
      <c r="I519" s="38">
        <v>50</v>
      </c>
      <c r="J519" s="38">
        <v>0</v>
      </c>
      <c r="K519" s="38"/>
    </row>
    <row r="520" spans="1:11" s="12" customFormat="1" ht="12.75" customHeight="1">
      <c r="A520" s="12" t="str">
        <f t="shared" si="24"/>
        <v>q</v>
      </c>
      <c r="B520" s="12">
        <v>4</v>
      </c>
      <c r="C520" s="12">
        <v>4</v>
      </c>
      <c r="D520" s="12">
        <v>4</v>
      </c>
      <c r="F520" s="19"/>
      <c r="G520" s="20" t="s">
        <v>155</v>
      </c>
      <c r="H520" s="21">
        <v>0</v>
      </c>
      <c r="I520" s="21">
        <v>50</v>
      </c>
      <c r="J520" s="21">
        <v>0</v>
      </c>
      <c r="K520" s="21"/>
    </row>
    <row r="521" spans="1:11" ht="12.75" customHeight="1">
      <c r="A521" s="12" t="str">
        <f t="shared" si="24"/>
        <v>q</v>
      </c>
      <c r="B521" s="12">
        <v>12</v>
      </c>
      <c r="C521" s="12">
        <v>12</v>
      </c>
      <c r="D521" s="12">
        <v>12</v>
      </c>
      <c r="E521" s="12"/>
      <c r="F521" s="23"/>
      <c r="G521" s="22" t="s">
        <v>160</v>
      </c>
      <c r="H521" s="21">
        <v>0</v>
      </c>
      <c r="I521" s="21">
        <v>50</v>
      </c>
      <c r="J521" s="21">
        <v>0</v>
      </c>
      <c r="K521" s="21"/>
    </row>
    <row r="522" spans="1:11" ht="30">
      <c r="A522" s="12" t="str">
        <f t="shared" si="24"/>
        <v>q</v>
      </c>
      <c r="B522" s="12">
        <v>1</v>
      </c>
      <c r="C522" s="12" t="s">
        <v>139</v>
      </c>
      <c r="D522" s="34" t="s">
        <v>125</v>
      </c>
      <c r="E522" s="34"/>
      <c r="F522" s="62">
        <v>10998</v>
      </c>
      <c r="G522" s="47" t="s">
        <v>66</v>
      </c>
      <c r="H522" s="38">
        <v>94.5</v>
      </c>
      <c r="I522" s="46">
        <v>0</v>
      </c>
      <c r="J522" s="46">
        <v>0</v>
      </c>
      <c r="K522" s="46"/>
    </row>
    <row r="523" spans="1:11" s="12" customFormat="1" ht="12.75" customHeight="1">
      <c r="A523" s="12" t="str">
        <f t="shared" si="24"/>
        <v>q</v>
      </c>
      <c r="B523" s="12">
        <v>4</v>
      </c>
      <c r="C523" s="12">
        <v>4</v>
      </c>
      <c r="D523" s="12">
        <v>4</v>
      </c>
      <c r="F523" s="19"/>
      <c r="G523" s="20" t="s">
        <v>155</v>
      </c>
      <c r="H523" s="21">
        <v>94.5</v>
      </c>
      <c r="I523" s="21">
        <v>0</v>
      </c>
      <c r="J523" s="21">
        <v>0</v>
      </c>
      <c r="K523" s="21"/>
    </row>
    <row r="524" spans="1:11" ht="12.75" customHeight="1">
      <c r="A524" s="12" t="str">
        <f t="shared" si="24"/>
        <v>q</v>
      </c>
      <c r="B524" s="12">
        <v>12</v>
      </c>
      <c r="C524" s="12">
        <v>12</v>
      </c>
      <c r="D524" s="12">
        <v>12</v>
      </c>
      <c r="E524" s="12"/>
      <c r="F524" s="23"/>
      <c r="G524" s="22" t="s">
        <v>160</v>
      </c>
      <c r="H524" s="21">
        <v>94.5</v>
      </c>
      <c r="I524" s="21">
        <v>0</v>
      </c>
      <c r="J524" s="21">
        <v>0</v>
      </c>
      <c r="K524" s="21"/>
    </row>
    <row r="525" spans="1:11" s="12" customFormat="1" ht="31.5" customHeight="1">
      <c r="A525" s="12" t="str">
        <f t="shared" ref="A525:A535" si="25">IF((H525+I525+J525)&gt;0,"q","c")</f>
        <v>q</v>
      </c>
      <c r="B525" s="12">
        <v>1</v>
      </c>
      <c r="C525" s="12" t="s">
        <v>139</v>
      </c>
      <c r="D525" s="34" t="s">
        <v>125</v>
      </c>
      <c r="E525" s="34"/>
      <c r="F525" s="62">
        <v>10999</v>
      </c>
      <c r="G525" s="45" t="s">
        <v>67</v>
      </c>
      <c r="H525" s="38">
        <v>642.9</v>
      </c>
      <c r="I525" s="38">
        <v>170.5</v>
      </c>
      <c r="J525" s="38">
        <v>250</v>
      </c>
      <c r="K525" s="38"/>
    </row>
    <row r="526" spans="1:11" s="12" customFormat="1" ht="12.75" customHeight="1">
      <c r="A526" s="12" t="str">
        <f t="shared" si="25"/>
        <v>q</v>
      </c>
      <c r="B526" s="12">
        <v>4</v>
      </c>
      <c r="C526" s="12">
        <v>4</v>
      </c>
      <c r="D526" s="12">
        <v>4</v>
      </c>
      <c r="F526" s="19"/>
      <c r="G526" s="20" t="s">
        <v>155</v>
      </c>
      <c r="H526" s="21">
        <v>642.9</v>
      </c>
      <c r="I526" s="21">
        <v>170.5</v>
      </c>
      <c r="J526" s="21">
        <v>250</v>
      </c>
      <c r="K526" s="21"/>
    </row>
    <row r="527" spans="1:11" ht="12.75" customHeight="1">
      <c r="A527" s="12" t="str">
        <f t="shared" si="25"/>
        <v>q</v>
      </c>
      <c r="B527" s="12">
        <v>12</v>
      </c>
      <c r="C527" s="12">
        <v>12</v>
      </c>
      <c r="D527" s="12">
        <v>12</v>
      </c>
      <c r="E527" s="12"/>
      <c r="F527" s="23"/>
      <c r="G527" s="22" t="s">
        <v>160</v>
      </c>
      <c r="H527" s="21">
        <v>642.9</v>
      </c>
      <c r="I527" s="21">
        <v>170.5</v>
      </c>
      <c r="J527" s="21">
        <v>250</v>
      </c>
      <c r="K527" s="21"/>
    </row>
    <row r="528" spans="1:11" s="12" customFormat="1" ht="19.5" customHeight="1">
      <c r="A528" s="12" t="str">
        <f t="shared" si="25"/>
        <v>q</v>
      </c>
      <c r="B528" s="12">
        <v>1</v>
      </c>
      <c r="C528" s="12" t="s">
        <v>139</v>
      </c>
      <c r="D528" s="34" t="s">
        <v>125</v>
      </c>
      <c r="E528" s="34"/>
      <c r="F528" s="62">
        <v>109911</v>
      </c>
      <c r="G528" s="47" t="s">
        <v>68</v>
      </c>
      <c r="H528" s="38">
        <v>47.8</v>
      </c>
      <c r="I528" s="38">
        <v>150</v>
      </c>
      <c r="J528" s="38">
        <v>0</v>
      </c>
      <c r="K528" s="38"/>
    </row>
    <row r="529" spans="1:11" s="12" customFormat="1" ht="12.75" customHeight="1">
      <c r="A529" s="12" t="str">
        <f t="shared" si="25"/>
        <v>q</v>
      </c>
      <c r="B529" s="12">
        <v>4</v>
      </c>
      <c r="C529" s="12">
        <v>4</v>
      </c>
      <c r="D529" s="12">
        <v>4</v>
      </c>
      <c r="F529" s="19"/>
      <c r="G529" s="20" t="s">
        <v>155</v>
      </c>
      <c r="H529" s="21">
        <v>47.8</v>
      </c>
      <c r="I529" s="21">
        <v>150</v>
      </c>
      <c r="J529" s="21">
        <v>0</v>
      </c>
      <c r="K529" s="21"/>
    </row>
    <row r="530" spans="1:11" ht="12.75" customHeight="1">
      <c r="A530" s="12" t="str">
        <f t="shared" si="25"/>
        <v>q</v>
      </c>
      <c r="B530" s="12">
        <v>12</v>
      </c>
      <c r="C530" s="12">
        <v>12</v>
      </c>
      <c r="D530" s="12">
        <v>12</v>
      </c>
      <c r="E530" s="12"/>
      <c r="F530" s="23"/>
      <c r="G530" s="22" t="s">
        <v>160</v>
      </c>
      <c r="H530" s="21">
        <v>47.8</v>
      </c>
      <c r="I530" s="21">
        <v>150</v>
      </c>
      <c r="J530" s="21">
        <v>0</v>
      </c>
      <c r="K530" s="21"/>
    </row>
    <row r="531" spans="1:11" s="12" customFormat="1" ht="19.5" customHeight="1">
      <c r="A531" s="12" t="str">
        <f t="shared" si="25"/>
        <v>q</v>
      </c>
      <c r="B531" s="12">
        <v>1</v>
      </c>
      <c r="C531" s="12" t="s">
        <v>139</v>
      </c>
      <c r="D531" s="34" t="s">
        <v>125</v>
      </c>
      <c r="E531" s="34"/>
      <c r="F531" s="62">
        <v>109912</v>
      </c>
      <c r="G531" s="47" t="s">
        <v>69</v>
      </c>
      <c r="H531" s="38">
        <v>11227.5</v>
      </c>
      <c r="I531" s="38">
        <v>20772.5</v>
      </c>
      <c r="J531" s="46">
        <v>0</v>
      </c>
      <c r="K531" s="46"/>
    </row>
    <row r="532" spans="1:11" s="12" customFormat="1" ht="12.75" customHeight="1">
      <c r="A532" s="12" t="str">
        <f t="shared" si="25"/>
        <v>q</v>
      </c>
      <c r="B532" s="12">
        <v>4</v>
      </c>
      <c r="C532" s="12">
        <v>4</v>
      </c>
      <c r="D532" s="12">
        <v>4</v>
      </c>
      <c r="F532" s="19"/>
      <c r="G532" s="20" t="s">
        <v>155</v>
      </c>
      <c r="H532" s="21">
        <v>11227.5</v>
      </c>
      <c r="I532" s="21">
        <v>20772.5</v>
      </c>
      <c r="J532" s="21">
        <v>0</v>
      </c>
      <c r="K532" s="21"/>
    </row>
    <row r="533" spans="1:11" ht="12.75" customHeight="1">
      <c r="A533" s="12" t="str">
        <f t="shared" si="25"/>
        <v>q</v>
      </c>
      <c r="B533" s="12">
        <v>12</v>
      </c>
      <c r="C533" s="12">
        <v>12</v>
      </c>
      <c r="D533" s="12">
        <v>12</v>
      </c>
      <c r="E533" s="12"/>
      <c r="F533" s="23"/>
      <c r="G533" s="22" t="s">
        <v>160</v>
      </c>
      <c r="H533" s="21">
        <v>11227.5</v>
      </c>
      <c r="I533" s="21">
        <v>20772.5</v>
      </c>
      <c r="J533" s="21">
        <v>0</v>
      </c>
      <c r="K533" s="21"/>
    </row>
    <row r="534" spans="1:11" s="12" customFormat="1" ht="30">
      <c r="A534" s="12" t="str">
        <f t="shared" si="25"/>
        <v>q</v>
      </c>
      <c r="B534" s="12">
        <v>1</v>
      </c>
      <c r="C534" s="12" t="s">
        <v>139</v>
      </c>
      <c r="D534" s="34" t="s">
        <v>125</v>
      </c>
      <c r="E534" s="34"/>
      <c r="F534" s="62">
        <v>109913</v>
      </c>
      <c r="G534" s="47" t="s">
        <v>199</v>
      </c>
      <c r="H534" s="38">
        <v>0</v>
      </c>
      <c r="I534" s="38">
        <v>0</v>
      </c>
      <c r="J534" s="38">
        <v>350</v>
      </c>
      <c r="K534" s="38"/>
    </row>
    <row r="535" spans="1:11" s="12" customFormat="1" ht="12.75" customHeight="1">
      <c r="A535" s="12" t="str">
        <f t="shared" si="25"/>
        <v>q</v>
      </c>
      <c r="B535" s="12">
        <v>4</v>
      </c>
      <c r="C535" s="12">
        <v>4</v>
      </c>
      <c r="D535" s="12">
        <v>4</v>
      </c>
      <c r="F535" s="19"/>
      <c r="G535" s="20" t="s">
        <v>155</v>
      </c>
      <c r="H535" s="21">
        <v>0</v>
      </c>
      <c r="I535" s="21">
        <v>0</v>
      </c>
      <c r="J535" s="21">
        <v>350</v>
      </c>
      <c r="K535" s="21"/>
    </row>
    <row r="536" spans="1:11" ht="12.75" customHeight="1">
      <c r="A536" s="12" t="str">
        <f t="shared" ref="A536:A542" si="26">IF((H536+I536+J536)&gt;0,"q","c")</f>
        <v>q</v>
      </c>
      <c r="B536" s="12">
        <v>12</v>
      </c>
      <c r="C536" s="12">
        <v>12</v>
      </c>
      <c r="D536" s="12">
        <v>12</v>
      </c>
      <c r="E536" s="12"/>
      <c r="F536" s="23"/>
      <c r="G536" s="22" t="s">
        <v>160</v>
      </c>
      <c r="H536" s="21">
        <v>0</v>
      </c>
      <c r="I536" s="21">
        <v>0</v>
      </c>
      <c r="J536" s="21">
        <v>350</v>
      </c>
      <c r="K536" s="21"/>
    </row>
    <row r="537" spans="1:11" s="12" customFormat="1" ht="19.5" customHeight="1">
      <c r="A537" s="12" t="str">
        <f t="shared" si="26"/>
        <v>q</v>
      </c>
      <c r="B537" s="12">
        <v>1</v>
      </c>
      <c r="C537" s="12" t="s">
        <v>139</v>
      </c>
      <c r="D537" s="34" t="s">
        <v>125</v>
      </c>
      <c r="E537" s="34"/>
      <c r="F537" s="62">
        <v>109917</v>
      </c>
      <c r="G537" s="47" t="s">
        <v>188</v>
      </c>
      <c r="H537" s="38">
        <v>0</v>
      </c>
      <c r="I537" s="38">
        <v>0</v>
      </c>
      <c r="J537" s="38">
        <v>1750</v>
      </c>
      <c r="K537" s="38"/>
    </row>
    <row r="538" spans="1:11" s="12" customFormat="1" ht="12.75" customHeight="1">
      <c r="A538" s="12" t="str">
        <f t="shared" si="26"/>
        <v>q</v>
      </c>
      <c r="B538" s="12">
        <v>4</v>
      </c>
      <c r="C538" s="12">
        <v>4</v>
      </c>
      <c r="D538" s="12">
        <v>4</v>
      </c>
      <c r="F538" s="19"/>
      <c r="G538" s="20" t="s">
        <v>155</v>
      </c>
      <c r="H538" s="21">
        <v>0</v>
      </c>
      <c r="I538" s="21">
        <v>0</v>
      </c>
      <c r="J538" s="21">
        <v>1750</v>
      </c>
      <c r="K538" s="21"/>
    </row>
    <row r="539" spans="1:11" ht="12.75" customHeight="1">
      <c r="A539" s="12" t="str">
        <f t="shared" si="26"/>
        <v>q</v>
      </c>
      <c r="B539" s="12">
        <v>12</v>
      </c>
      <c r="C539" s="12">
        <v>12</v>
      </c>
      <c r="D539" s="12">
        <v>12</v>
      </c>
      <c r="E539" s="12"/>
      <c r="F539" s="23"/>
      <c r="G539" s="22" t="s">
        <v>160</v>
      </c>
      <c r="H539" s="21">
        <v>0</v>
      </c>
      <c r="I539" s="21">
        <v>0</v>
      </c>
      <c r="J539" s="21">
        <v>1750</v>
      </c>
      <c r="K539" s="21"/>
    </row>
    <row r="540" spans="1:11" s="12" customFormat="1" ht="30">
      <c r="A540" s="12" t="str">
        <f t="shared" si="26"/>
        <v>q</v>
      </c>
      <c r="B540" s="12">
        <v>1</v>
      </c>
      <c r="C540" s="12" t="s">
        <v>139</v>
      </c>
      <c r="D540" s="34" t="s">
        <v>125</v>
      </c>
      <c r="E540" s="34"/>
      <c r="F540" s="62">
        <v>109919</v>
      </c>
      <c r="G540" s="45" t="s">
        <v>34</v>
      </c>
      <c r="H540" s="38">
        <v>0</v>
      </c>
      <c r="I540" s="38">
        <v>35</v>
      </c>
      <c r="J540" s="38">
        <v>35</v>
      </c>
      <c r="K540" s="38"/>
    </row>
    <row r="541" spans="1:11" s="12" customFormat="1" ht="12.75" customHeight="1">
      <c r="A541" s="12" t="str">
        <f t="shared" si="26"/>
        <v>q</v>
      </c>
      <c r="B541" s="12">
        <v>4</v>
      </c>
      <c r="C541" s="12">
        <v>4</v>
      </c>
      <c r="D541" s="12">
        <v>4</v>
      </c>
      <c r="F541" s="19"/>
      <c r="G541" s="20" t="s">
        <v>155</v>
      </c>
      <c r="H541" s="21">
        <v>0</v>
      </c>
      <c r="I541" s="21">
        <v>35</v>
      </c>
      <c r="J541" s="21">
        <v>35</v>
      </c>
      <c r="K541" s="21"/>
    </row>
    <row r="542" spans="1:11" ht="12.75" customHeight="1">
      <c r="A542" s="12" t="str">
        <f t="shared" si="26"/>
        <v>q</v>
      </c>
      <c r="B542" s="12">
        <v>12</v>
      </c>
      <c r="C542" s="12">
        <v>12</v>
      </c>
      <c r="D542" s="12">
        <v>12</v>
      </c>
      <c r="E542" s="12"/>
      <c r="F542" s="23"/>
      <c r="G542" s="22" t="s">
        <v>160</v>
      </c>
      <c r="H542" s="21">
        <v>0</v>
      </c>
      <c r="I542" s="21">
        <v>35</v>
      </c>
      <c r="J542" s="21">
        <v>35</v>
      </c>
      <c r="K542" s="21"/>
    </row>
    <row r="543" spans="1:11" s="12" customFormat="1" ht="19.5" customHeight="1">
      <c r="A543" s="12" t="str">
        <f t="shared" ref="A543:A548" si="27">IF((H543+I543+J543)&gt;0,"q","c")</f>
        <v>q</v>
      </c>
      <c r="B543" s="12">
        <v>1</v>
      </c>
      <c r="C543" s="12" t="s">
        <v>139</v>
      </c>
      <c r="D543" s="34" t="s">
        <v>125</v>
      </c>
      <c r="E543" s="34"/>
      <c r="F543" s="62">
        <v>109923</v>
      </c>
      <c r="G543" s="45" t="s">
        <v>189</v>
      </c>
      <c r="H543" s="38">
        <v>0</v>
      </c>
      <c r="I543" s="38">
        <v>40</v>
      </c>
      <c r="J543" s="38">
        <v>80</v>
      </c>
      <c r="K543" s="38"/>
    </row>
    <row r="544" spans="1:11" s="12" customFormat="1" ht="12.75" customHeight="1">
      <c r="A544" s="12" t="str">
        <f t="shared" si="27"/>
        <v>q</v>
      </c>
      <c r="B544" s="12">
        <v>4</v>
      </c>
      <c r="C544" s="12">
        <v>4</v>
      </c>
      <c r="D544" s="12">
        <v>4</v>
      </c>
      <c r="F544" s="19"/>
      <c r="G544" s="20" t="s">
        <v>155</v>
      </c>
      <c r="H544" s="21">
        <v>0</v>
      </c>
      <c r="I544" s="21">
        <v>40</v>
      </c>
      <c r="J544" s="21">
        <v>80</v>
      </c>
      <c r="K544" s="21"/>
    </row>
    <row r="545" spans="1:11" ht="12.75" customHeight="1">
      <c r="A545" s="12" t="str">
        <f t="shared" si="27"/>
        <v>q</v>
      </c>
      <c r="B545" s="12">
        <v>12</v>
      </c>
      <c r="C545" s="12">
        <v>12</v>
      </c>
      <c r="D545" s="12">
        <v>12</v>
      </c>
      <c r="E545" s="12"/>
      <c r="F545" s="37"/>
      <c r="G545" s="22" t="s">
        <v>160</v>
      </c>
      <c r="H545" s="32">
        <v>0</v>
      </c>
      <c r="I545" s="32">
        <v>40</v>
      </c>
      <c r="J545" s="32">
        <v>80</v>
      </c>
      <c r="K545" s="32"/>
    </row>
    <row r="546" spans="1:11" s="12" customFormat="1" ht="19.5" customHeight="1">
      <c r="A546" s="12" t="str">
        <f t="shared" si="27"/>
        <v>q</v>
      </c>
      <c r="B546" s="12">
        <v>1</v>
      </c>
      <c r="C546" s="12" t="s">
        <v>139</v>
      </c>
      <c r="D546" s="34" t="s">
        <v>125</v>
      </c>
      <c r="E546" s="34"/>
      <c r="F546" s="62">
        <v>109924</v>
      </c>
      <c r="G546" s="47" t="s">
        <v>213</v>
      </c>
      <c r="H546" s="38">
        <v>17.8</v>
      </c>
      <c r="I546" s="38">
        <v>28.5</v>
      </c>
      <c r="J546" s="38">
        <v>40</v>
      </c>
      <c r="K546" s="46"/>
    </row>
    <row r="547" spans="1:11" s="12" customFormat="1" ht="12.75" customHeight="1">
      <c r="A547" s="12" t="str">
        <f t="shared" si="27"/>
        <v>q</v>
      </c>
      <c r="B547" s="12">
        <v>4</v>
      </c>
      <c r="C547" s="12">
        <v>4</v>
      </c>
      <c r="D547" s="12">
        <v>4</v>
      </c>
      <c r="F547" s="19"/>
      <c r="G547" s="20" t="s">
        <v>155</v>
      </c>
      <c r="H547" s="21">
        <v>17.8</v>
      </c>
      <c r="I547" s="21">
        <v>28.5</v>
      </c>
      <c r="J547" s="21">
        <v>40</v>
      </c>
      <c r="K547" s="21"/>
    </row>
    <row r="548" spans="1:11" s="12" customFormat="1" ht="12.75" customHeight="1">
      <c r="A548" s="12" t="str">
        <f t="shared" si="27"/>
        <v>q</v>
      </c>
      <c r="B548" s="12">
        <v>6</v>
      </c>
      <c r="C548" s="12">
        <v>6</v>
      </c>
      <c r="D548" s="12">
        <v>6</v>
      </c>
      <c r="F548" s="33"/>
      <c r="G548" s="22" t="s">
        <v>157</v>
      </c>
      <c r="H548" s="32">
        <v>17.8</v>
      </c>
      <c r="I548" s="32">
        <v>28.5</v>
      </c>
      <c r="J548" s="32">
        <v>40</v>
      </c>
      <c r="K548" s="32"/>
    </row>
    <row r="549" spans="1:11" s="12" customFormat="1" ht="19.5" customHeight="1">
      <c r="A549" s="12" t="str">
        <f t="shared" ref="A549:A560" si="28">IF((H549+I549+J549)&gt;0,"q","c")</f>
        <v>q</v>
      </c>
      <c r="B549" s="12">
        <v>1</v>
      </c>
      <c r="C549" s="12" t="s">
        <v>139</v>
      </c>
      <c r="D549" s="34" t="s">
        <v>125</v>
      </c>
      <c r="E549" s="34"/>
      <c r="F549" s="62">
        <v>10910</v>
      </c>
      <c r="G549" s="31" t="s">
        <v>70</v>
      </c>
      <c r="H549" s="38">
        <v>29.8</v>
      </c>
      <c r="I549" s="38">
        <v>55</v>
      </c>
      <c r="J549" s="38">
        <v>62</v>
      </c>
      <c r="K549" s="38"/>
    </row>
    <row r="550" spans="1:11" s="12" customFormat="1" ht="12.75" customHeight="1">
      <c r="A550" s="12" t="str">
        <f t="shared" si="28"/>
        <v>q</v>
      </c>
      <c r="B550" s="12">
        <v>4</v>
      </c>
      <c r="C550" s="12">
        <v>4</v>
      </c>
      <c r="D550" s="12">
        <v>4</v>
      </c>
      <c r="F550" s="19"/>
      <c r="G550" s="20" t="s">
        <v>155</v>
      </c>
      <c r="H550" s="21">
        <v>29.8</v>
      </c>
      <c r="I550" s="21">
        <v>55</v>
      </c>
      <c r="J550" s="21">
        <v>62</v>
      </c>
      <c r="K550" s="21"/>
    </row>
    <row r="551" spans="1:11" s="12" customFormat="1" ht="12.75" customHeight="1">
      <c r="A551" s="12" t="str">
        <f t="shared" si="28"/>
        <v>q</v>
      </c>
      <c r="B551" s="12">
        <v>9</v>
      </c>
      <c r="C551" s="12">
        <v>9</v>
      </c>
      <c r="D551" s="12">
        <v>9</v>
      </c>
      <c r="F551" s="33"/>
      <c r="G551" s="22" t="s">
        <v>164</v>
      </c>
      <c r="H551" s="32">
        <v>29.8</v>
      </c>
      <c r="I551" s="32">
        <v>55</v>
      </c>
      <c r="J551" s="32">
        <v>62</v>
      </c>
      <c r="K551" s="32"/>
    </row>
    <row r="552" spans="1:11" ht="19.5" customHeight="1">
      <c r="A552" s="12" t="str">
        <f t="shared" si="28"/>
        <v>q</v>
      </c>
      <c r="B552" s="12">
        <v>1</v>
      </c>
      <c r="C552" s="12">
        <v>1</v>
      </c>
      <c r="D552" s="12">
        <v>1</v>
      </c>
      <c r="E552" s="12"/>
      <c r="F552" s="62">
        <v>109101</v>
      </c>
      <c r="G552" s="27" t="s">
        <v>132</v>
      </c>
      <c r="H552" s="38">
        <v>9.9</v>
      </c>
      <c r="I552" s="38">
        <v>35</v>
      </c>
      <c r="J552" s="38">
        <v>42</v>
      </c>
      <c r="K552" s="38"/>
    </row>
    <row r="553" spans="1:11" s="12" customFormat="1" ht="12.75" customHeight="1">
      <c r="A553" s="12" t="str">
        <f t="shared" si="28"/>
        <v>q</v>
      </c>
      <c r="B553" s="12">
        <v>4</v>
      </c>
      <c r="C553" s="12">
        <v>4</v>
      </c>
      <c r="D553" s="12">
        <v>4</v>
      </c>
      <c r="F553" s="19"/>
      <c r="G553" s="20" t="s">
        <v>155</v>
      </c>
      <c r="H553" s="21">
        <v>9.9</v>
      </c>
      <c r="I553" s="21">
        <v>35</v>
      </c>
      <c r="J553" s="21">
        <v>42</v>
      </c>
      <c r="K553" s="21"/>
    </row>
    <row r="554" spans="1:11" s="12" customFormat="1" ht="12.75" customHeight="1">
      <c r="A554" s="12" t="str">
        <f t="shared" si="28"/>
        <v>q</v>
      </c>
      <c r="B554" s="12">
        <v>9</v>
      </c>
      <c r="C554" s="12">
        <v>9</v>
      </c>
      <c r="D554" s="12">
        <v>9</v>
      </c>
      <c r="F554" s="33"/>
      <c r="G554" s="22" t="s">
        <v>164</v>
      </c>
      <c r="H554" s="32">
        <v>9.9</v>
      </c>
      <c r="I554" s="32">
        <v>35</v>
      </c>
      <c r="J554" s="32">
        <v>42</v>
      </c>
      <c r="K554" s="32"/>
    </row>
    <row r="555" spans="1:11" ht="19.5" customHeight="1">
      <c r="A555" s="12" t="str">
        <f t="shared" si="28"/>
        <v>q</v>
      </c>
      <c r="B555" s="12">
        <v>1</v>
      </c>
      <c r="C555" s="12">
        <v>1</v>
      </c>
      <c r="D555" s="12">
        <v>1</v>
      </c>
      <c r="E555" s="12"/>
      <c r="F555" s="62">
        <v>109102</v>
      </c>
      <c r="G555" s="27" t="s">
        <v>71</v>
      </c>
      <c r="H555" s="38">
        <v>10</v>
      </c>
      <c r="I555" s="38">
        <v>10</v>
      </c>
      <c r="J555" s="38">
        <v>10</v>
      </c>
      <c r="K555" s="38"/>
    </row>
    <row r="556" spans="1:11" s="12" customFormat="1" ht="12.75" customHeight="1">
      <c r="A556" s="12" t="str">
        <f t="shared" si="28"/>
        <v>q</v>
      </c>
      <c r="B556" s="12">
        <v>4</v>
      </c>
      <c r="C556" s="12">
        <v>4</v>
      </c>
      <c r="D556" s="12">
        <v>4</v>
      </c>
      <c r="F556" s="19"/>
      <c r="G556" s="20" t="s">
        <v>155</v>
      </c>
      <c r="H556" s="21">
        <v>10</v>
      </c>
      <c r="I556" s="21">
        <v>10</v>
      </c>
      <c r="J556" s="21">
        <v>10</v>
      </c>
      <c r="K556" s="21"/>
    </row>
    <row r="557" spans="1:11" s="12" customFormat="1" ht="12.75" customHeight="1">
      <c r="A557" s="12" t="str">
        <f t="shared" si="28"/>
        <v>q</v>
      </c>
      <c r="B557" s="12">
        <v>9</v>
      </c>
      <c r="C557" s="12">
        <v>9</v>
      </c>
      <c r="D557" s="12">
        <v>9</v>
      </c>
      <c r="F557" s="33"/>
      <c r="G557" s="60" t="s">
        <v>164</v>
      </c>
      <c r="H557" s="32">
        <v>10</v>
      </c>
      <c r="I557" s="32">
        <v>10</v>
      </c>
      <c r="J557" s="32">
        <v>10</v>
      </c>
      <c r="K557" s="32"/>
    </row>
    <row r="558" spans="1:11" ht="32.25" customHeight="1">
      <c r="A558" s="12" t="str">
        <f t="shared" si="28"/>
        <v>q</v>
      </c>
      <c r="B558" s="12">
        <v>1</v>
      </c>
      <c r="C558" s="12">
        <v>1</v>
      </c>
      <c r="D558" s="12">
        <v>1</v>
      </c>
      <c r="E558" s="12"/>
      <c r="F558" s="62">
        <v>109103</v>
      </c>
      <c r="G558" s="27" t="s">
        <v>133</v>
      </c>
      <c r="H558" s="38">
        <v>9.9</v>
      </c>
      <c r="I558" s="38">
        <v>10</v>
      </c>
      <c r="J558" s="38">
        <v>10</v>
      </c>
      <c r="K558" s="38"/>
    </row>
    <row r="559" spans="1:11" s="12" customFormat="1" ht="12.75" customHeight="1">
      <c r="A559" s="12" t="str">
        <f t="shared" si="28"/>
        <v>q</v>
      </c>
      <c r="B559" s="12">
        <v>4</v>
      </c>
      <c r="C559" s="12">
        <v>4</v>
      </c>
      <c r="D559" s="12">
        <v>4</v>
      </c>
      <c r="F559" s="19"/>
      <c r="G559" s="20" t="s">
        <v>155</v>
      </c>
      <c r="H559" s="21">
        <v>9.9</v>
      </c>
      <c r="I559" s="21">
        <v>10</v>
      </c>
      <c r="J559" s="21">
        <v>10</v>
      </c>
      <c r="K559" s="21"/>
    </row>
    <row r="560" spans="1:11" s="12" customFormat="1" ht="12.75" customHeight="1">
      <c r="A560" s="12" t="str">
        <f t="shared" si="28"/>
        <v>q</v>
      </c>
      <c r="B560" s="12">
        <v>9</v>
      </c>
      <c r="C560" s="12">
        <v>9</v>
      </c>
      <c r="D560" s="12">
        <v>9</v>
      </c>
      <c r="F560" s="33"/>
      <c r="G560" s="22" t="s">
        <v>164</v>
      </c>
      <c r="H560" s="32">
        <v>9.9</v>
      </c>
      <c r="I560" s="32">
        <v>10</v>
      </c>
      <c r="J560" s="32">
        <v>10</v>
      </c>
      <c r="K560" s="32"/>
    </row>
    <row r="561" spans="1:13" s="13" customFormat="1" ht="37.5" customHeight="1">
      <c r="A561" s="12" t="str">
        <f t="shared" ref="A561:A584" si="29">IF((H561+I561+J561)&gt;0,"q","c")</f>
        <v>q</v>
      </c>
      <c r="B561" s="13">
        <v>2</v>
      </c>
      <c r="C561" s="13">
        <v>2</v>
      </c>
      <c r="D561" s="13">
        <v>2</v>
      </c>
      <c r="F561" s="64">
        <v>110</v>
      </c>
      <c r="G561" s="14" t="s">
        <v>72</v>
      </c>
      <c r="H561" s="42">
        <v>4603.7</v>
      </c>
      <c r="I561" s="42">
        <v>4770.8999999999996</v>
      </c>
      <c r="J561" s="42">
        <v>6203.7</v>
      </c>
      <c r="K561" s="42"/>
    </row>
    <row r="562" spans="1:13" s="12" customFormat="1" ht="12.75" customHeight="1">
      <c r="A562" s="12" t="str">
        <f t="shared" si="29"/>
        <v>q</v>
      </c>
      <c r="B562" s="12">
        <v>3</v>
      </c>
      <c r="C562" s="12">
        <v>3</v>
      </c>
      <c r="D562" s="12">
        <v>3</v>
      </c>
      <c r="F562" s="16"/>
      <c r="G562" s="17" t="s">
        <v>154</v>
      </c>
      <c r="H562" s="39">
        <v>60</v>
      </c>
      <c r="I562" s="39">
        <v>60</v>
      </c>
      <c r="J562" s="39">
        <v>60</v>
      </c>
      <c r="K562" s="39"/>
    </row>
    <row r="563" spans="1:13" s="12" customFormat="1" ht="12.75" customHeight="1">
      <c r="A563" s="12" t="str">
        <f t="shared" si="29"/>
        <v>q</v>
      </c>
      <c r="B563" s="12">
        <v>4</v>
      </c>
      <c r="C563" s="12">
        <v>4</v>
      </c>
      <c r="D563" s="12">
        <v>4</v>
      </c>
      <c r="F563" s="19"/>
      <c r="G563" s="20" t="s">
        <v>155</v>
      </c>
      <c r="H563" s="21">
        <v>4397.3</v>
      </c>
      <c r="I563" s="21">
        <v>4445.6000000000004</v>
      </c>
      <c r="J563" s="21">
        <v>6117.7</v>
      </c>
      <c r="K563" s="21"/>
    </row>
    <row r="564" spans="1:13" s="12" customFormat="1" ht="12.75" customHeight="1">
      <c r="A564" s="12" t="str">
        <f t="shared" si="29"/>
        <v>q</v>
      </c>
      <c r="B564" s="12">
        <v>5</v>
      </c>
      <c r="C564" s="12">
        <v>5</v>
      </c>
      <c r="D564" s="12">
        <v>5</v>
      </c>
      <c r="F564" s="19"/>
      <c r="G564" s="22" t="s">
        <v>156</v>
      </c>
      <c r="H564" s="21">
        <v>808.8</v>
      </c>
      <c r="I564" s="21">
        <v>969</v>
      </c>
      <c r="J564" s="21">
        <v>1000.8</v>
      </c>
      <c r="K564" s="21"/>
    </row>
    <row r="565" spans="1:13" s="12" customFormat="1" ht="12.75" customHeight="1">
      <c r="A565" s="12" t="str">
        <f t="shared" si="29"/>
        <v>q</v>
      </c>
      <c r="B565" s="12">
        <v>6</v>
      </c>
      <c r="C565" s="12">
        <v>6</v>
      </c>
      <c r="D565" s="12">
        <v>6</v>
      </c>
      <c r="F565" s="19"/>
      <c r="G565" s="22" t="s">
        <v>157</v>
      </c>
      <c r="H565" s="21">
        <v>262.5</v>
      </c>
      <c r="I565" s="21">
        <v>346.2</v>
      </c>
      <c r="J565" s="21">
        <v>356.7</v>
      </c>
      <c r="K565" s="21"/>
    </row>
    <row r="566" spans="1:13" s="12" customFormat="1" ht="12.75" customHeight="1">
      <c r="A566" s="12" t="str">
        <f t="shared" si="29"/>
        <v>q</v>
      </c>
      <c r="B566" s="12">
        <v>9</v>
      </c>
      <c r="C566" s="12">
        <v>9</v>
      </c>
      <c r="D566" s="12">
        <v>9</v>
      </c>
      <c r="F566" s="19"/>
      <c r="G566" s="22" t="s">
        <v>164</v>
      </c>
      <c r="H566" s="21">
        <v>260.8</v>
      </c>
      <c r="I566" s="21">
        <v>461.5</v>
      </c>
      <c r="J566" s="21">
        <v>609.5</v>
      </c>
      <c r="K566" s="21"/>
    </row>
    <row r="567" spans="1:13" s="12" customFormat="1" ht="12.75" customHeight="1">
      <c r="A567" s="12" t="str">
        <f t="shared" si="29"/>
        <v>q</v>
      </c>
      <c r="B567" s="12">
        <v>11</v>
      </c>
      <c r="C567" s="12">
        <v>11</v>
      </c>
      <c r="D567" s="12">
        <v>11</v>
      </c>
      <c r="F567" s="19"/>
      <c r="G567" s="22" t="s">
        <v>159</v>
      </c>
      <c r="H567" s="21">
        <v>2908.4</v>
      </c>
      <c r="I567" s="21">
        <v>2467</v>
      </c>
      <c r="J567" s="21">
        <v>3927</v>
      </c>
      <c r="K567" s="21"/>
    </row>
    <row r="568" spans="1:13" ht="12.75" customHeight="1">
      <c r="A568" s="12" t="str">
        <f t="shared" si="29"/>
        <v>q</v>
      </c>
      <c r="B568" s="12">
        <v>12</v>
      </c>
      <c r="C568" s="12">
        <v>12</v>
      </c>
      <c r="D568" s="12">
        <v>12</v>
      </c>
      <c r="E568" s="12"/>
      <c r="F568" s="23"/>
      <c r="G568" s="22" t="s">
        <v>160</v>
      </c>
      <c r="H568" s="21">
        <v>201.7</v>
      </c>
      <c r="I568" s="21">
        <v>201.9</v>
      </c>
      <c r="J568" s="21">
        <v>223.7</v>
      </c>
      <c r="K568" s="21"/>
    </row>
    <row r="569" spans="1:13" s="12" customFormat="1" ht="12.75" customHeight="1">
      <c r="A569" s="12" t="str">
        <f t="shared" si="29"/>
        <v>q</v>
      </c>
      <c r="B569" s="12">
        <v>13</v>
      </c>
      <c r="C569" s="12">
        <v>13</v>
      </c>
      <c r="D569" s="12">
        <v>13</v>
      </c>
      <c r="F569" s="33"/>
      <c r="G569" s="59" t="s">
        <v>161</v>
      </c>
      <c r="H569" s="32">
        <v>161.4</v>
      </c>
      <c r="I569" s="32">
        <v>325.3</v>
      </c>
      <c r="J569" s="32">
        <v>86</v>
      </c>
      <c r="K569" s="32"/>
    </row>
    <row r="570" spans="1:13" ht="32.25" customHeight="1">
      <c r="A570" s="12" t="str">
        <f t="shared" si="29"/>
        <v>q</v>
      </c>
      <c r="B570" s="12">
        <v>1</v>
      </c>
      <c r="C570" s="12">
        <v>1</v>
      </c>
      <c r="D570" s="12">
        <v>1</v>
      </c>
      <c r="E570" s="12"/>
      <c r="F570" s="62">
        <v>1101</v>
      </c>
      <c r="G570" s="27" t="s">
        <v>73</v>
      </c>
      <c r="H570" s="38">
        <v>1140.4000000000001</v>
      </c>
      <c r="I570" s="38">
        <v>1457.3</v>
      </c>
      <c r="J570" s="38">
        <v>1357</v>
      </c>
      <c r="K570" s="38"/>
      <c r="M570" s="61"/>
    </row>
    <row r="571" spans="1:13" s="12" customFormat="1" ht="12.75" customHeight="1">
      <c r="A571" s="12" t="str">
        <f t="shared" si="29"/>
        <v>q</v>
      </c>
      <c r="B571" s="12">
        <v>3</v>
      </c>
      <c r="C571" s="12">
        <v>3</v>
      </c>
      <c r="D571" s="12">
        <v>3</v>
      </c>
      <c r="F571" s="16"/>
      <c r="G571" s="17" t="s">
        <v>154</v>
      </c>
      <c r="H571" s="18">
        <v>60</v>
      </c>
      <c r="I571" s="18">
        <v>60</v>
      </c>
      <c r="J571" s="18">
        <v>60</v>
      </c>
      <c r="K571" s="18"/>
    </row>
    <row r="572" spans="1:13" s="12" customFormat="1" ht="12.75" customHeight="1">
      <c r="A572" s="12" t="str">
        <f t="shared" si="29"/>
        <v>q</v>
      </c>
      <c r="B572" s="12">
        <v>4</v>
      </c>
      <c r="C572" s="12">
        <v>4</v>
      </c>
      <c r="D572" s="12">
        <v>4</v>
      </c>
      <c r="F572" s="19"/>
      <c r="G572" s="20" t="s">
        <v>155</v>
      </c>
      <c r="H572" s="21">
        <v>1073.2</v>
      </c>
      <c r="I572" s="21">
        <v>1299.5</v>
      </c>
      <c r="J572" s="21">
        <v>1342</v>
      </c>
      <c r="K572" s="21"/>
    </row>
    <row r="573" spans="1:13" s="12" customFormat="1" ht="12.75" customHeight="1">
      <c r="A573" s="12" t="str">
        <f t="shared" si="29"/>
        <v>q</v>
      </c>
      <c r="B573" s="12">
        <v>5</v>
      </c>
      <c r="C573" s="12">
        <v>5</v>
      </c>
      <c r="D573" s="12">
        <v>5</v>
      </c>
      <c r="F573" s="19"/>
      <c r="G573" s="22" t="s">
        <v>156</v>
      </c>
      <c r="H573" s="21">
        <v>808.8</v>
      </c>
      <c r="I573" s="21">
        <v>969</v>
      </c>
      <c r="J573" s="21">
        <v>1000.8</v>
      </c>
      <c r="K573" s="21"/>
    </row>
    <row r="574" spans="1:13" s="12" customFormat="1" ht="12.75" customHeight="1">
      <c r="A574" s="12" t="str">
        <f t="shared" si="29"/>
        <v>q</v>
      </c>
      <c r="B574" s="12">
        <v>6</v>
      </c>
      <c r="C574" s="12">
        <v>6</v>
      </c>
      <c r="D574" s="12">
        <v>6</v>
      </c>
      <c r="F574" s="19"/>
      <c r="G574" s="22" t="s">
        <v>157</v>
      </c>
      <c r="H574" s="21">
        <v>260.10000000000002</v>
      </c>
      <c r="I574" s="21">
        <v>316.7</v>
      </c>
      <c r="J574" s="21">
        <v>326.7</v>
      </c>
      <c r="K574" s="21"/>
    </row>
    <row r="575" spans="1:13" s="12" customFormat="1" ht="12.75" customHeight="1">
      <c r="A575" s="12" t="str">
        <f t="shared" si="29"/>
        <v>q</v>
      </c>
      <c r="B575" s="12">
        <v>11</v>
      </c>
      <c r="C575" s="12">
        <v>11</v>
      </c>
      <c r="D575" s="12">
        <v>11</v>
      </c>
      <c r="F575" s="19"/>
      <c r="G575" s="22" t="s">
        <v>159</v>
      </c>
      <c r="H575" s="21">
        <v>4.4000000000000004</v>
      </c>
      <c r="I575" s="21">
        <v>9.3000000000000007</v>
      </c>
      <c r="J575" s="21">
        <v>10</v>
      </c>
      <c r="K575" s="21"/>
    </row>
    <row r="576" spans="1:13" ht="12.75" customHeight="1">
      <c r="A576" s="12" t="str">
        <f t="shared" si="29"/>
        <v>q</v>
      </c>
      <c r="B576" s="12">
        <v>12</v>
      </c>
      <c r="C576" s="12">
        <v>12</v>
      </c>
      <c r="D576" s="12">
        <v>12</v>
      </c>
      <c r="E576" s="12"/>
      <c r="F576" s="23"/>
      <c r="G576" s="22" t="s">
        <v>160</v>
      </c>
      <c r="H576" s="21">
        <v>0</v>
      </c>
      <c r="I576" s="21">
        <v>4.5</v>
      </c>
      <c r="J576" s="21">
        <v>4.5</v>
      </c>
      <c r="K576" s="21"/>
    </row>
    <row r="577" spans="1:11" s="12" customFormat="1" ht="12.75" customHeight="1">
      <c r="A577" s="12" t="str">
        <f t="shared" si="29"/>
        <v>q</v>
      </c>
      <c r="B577" s="12">
        <v>13</v>
      </c>
      <c r="C577" s="12">
        <v>13</v>
      </c>
      <c r="D577" s="12">
        <v>13</v>
      </c>
      <c r="F577" s="33"/>
      <c r="G577" s="20" t="s">
        <v>161</v>
      </c>
      <c r="H577" s="32">
        <v>67.2</v>
      </c>
      <c r="I577" s="32">
        <v>157.80000000000001</v>
      </c>
      <c r="J577" s="32">
        <v>15</v>
      </c>
      <c r="K577" s="32"/>
    </row>
    <row r="578" spans="1:11" ht="20.25" customHeight="1">
      <c r="A578" s="12" t="str">
        <f t="shared" si="29"/>
        <v>q</v>
      </c>
      <c r="B578" s="12">
        <v>1</v>
      </c>
      <c r="C578" s="12">
        <v>1</v>
      </c>
      <c r="D578" s="12">
        <v>1</v>
      </c>
      <c r="E578" s="12"/>
      <c r="F578" s="63">
        <v>1102</v>
      </c>
      <c r="G578" s="27" t="s">
        <v>74</v>
      </c>
      <c r="H578" s="38">
        <v>463.8</v>
      </c>
      <c r="I578" s="38">
        <v>520.70000000000005</v>
      </c>
      <c r="J578" s="38">
        <v>543.9</v>
      </c>
      <c r="K578" s="38"/>
    </row>
    <row r="579" spans="1:11" s="12" customFormat="1" ht="12.75" customHeight="1">
      <c r="A579" s="12" t="str">
        <f t="shared" si="29"/>
        <v>q</v>
      </c>
      <c r="B579" s="12">
        <v>4</v>
      </c>
      <c r="C579" s="12">
        <v>4</v>
      </c>
      <c r="D579" s="12">
        <v>4</v>
      </c>
      <c r="F579" s="19"/>
      <c r="G579" s="20" t="s">
        <v>155</v>
      </c>
      <c r="H579" s="21">
        <v>417.6</v>
      </c>
      <c r="I579" s="21">
        <v>507</v>
      </c>
      <c r="J579" s="21">
        <v>537.4</v>
      </c>
      <c r="K579" s="21"/>
    </row>
    <row r="580" spans="1:11" s="12" customFormat="1" ht="12.75" customHeight="1">
      <c r="A580" s="12" t="str">
        <f t="shared" si="29"/>
        <v>q</v>
      </c>
      <c r="B580" s="12">
        <v>9</v>
      </c>
      <c r="C580" s="12">
        <v>9</v>
      </c>
      <c r="D580" s="12">
        <v>9</v>
      </c>
      <c r="F580" s="19"/>
      <c r="G580" s="22" t="s">
        <v>164</v>
      </c>
      <c r="H580" s="21">
        <v>260.8</v>
      </c>
      <c r="I580" s="21">
        <v>309.60000000000002</v>
      </c>
      <c r="J580" s="21">
        <v>319.7</v>
      </c>
      <c r="K580" s="21"/>
    </row>
    <row r="581" spans="1:11" ht="12.75" customHeight="1">
      <c r="A581" s="12" t="str">
        <f t="shared" si="29"/>
        <v>q</v>
      </c>
      <c r="B581" s="12">
        <v>12</v>
      </c>
      <c r="C581" s="12">
        <v>12</v>
      </c>
      <c r="D581" s="12">
        <v>12</v>
      </c>
      <c r="E581" s="12"/>
      <c r="F581" s="23"/>
      <c r="G581" s="22" t="s">
        <v>160</v>
      </c>
      <c r="H581" s="21">
        <v>201.7</v>
      </c>
      <c r="I581" s="21">
        <v>197.4</v>
      </c>
      <c r="J581" s="21">
        <v>217.7</v>
      </c>
      <c r="K581" s="21"/>
    </row>
    <row r="582" spans="1:11" s="12" customFormat="1" ht="12.75" customHeight="1">
      <c r="A582" s="12" t="str">
        <f t="shared" si="29"/>
        <v>q</v>
      </c>
      <c r="B582" s="12">
        <v>13</v>
      </c>
      <c r="C582" s="12">
        <v>13</v>
      </c>
      <c r="D582" s="12">
        <v>13</v>
      </c>
      <c r="F582" s="33"/>
      <c r="G582" s="20" t="s">
        <v>161</v>
      </c>
      <c r="H582" s="32">
        <v>1.2</v>
      </c>
      <c r="I582" s="32">
        <v>13.7</v>
      </c>
      <c r="J582" s="32">
        <v>6.5</v>
      </c>
      <c r="K582" s="32"/>
    </row>
    <row r="583" spans="1:11" ht="20.25" customHeight="1">
      <c r="A583" s="12" t="str">
        <f t="shared" si="29"/>
        <v>q</v>
      </c>
      <c r="B583" s="12">
        <v>1</v>
      </c>
      <c r="C583" s="12">
        <v>1</v>
      </c>
      <c r="D583" s="12">
        <v>1</v>
      </c>
      <c r="E583" s="12"/>
      <c r="F583" s="62">
        <v>11021</v>
      </c>
      <c r="G583" s="27" t="s">
        <v>75</v>
      </c>
      <c r="H583" s="38">
        <v>262</v>
      </c>
      <c r="I583" s="38">
        <v>323.3</v>
      </c>
      <c r="J583" s="38">
        <v>326.2</v>
      </c>
      <c r="K583" s="38"/>
    </row>
    <row r="584" spans="1:11" s="12" customFormat="1" ht="12.75" customHeight="1">
      <c r="A584" s="12" t="str">
        <f t="shared" si="29"/>
        <v>q</v>
      </c>
      <c r="B584" s="12">
        <v>4</v>
      </c>
      <c r="C584" s="12">
        <v>4</v>
      </c>
      <c r="D584" s="12">
        <v>4</v>
      </c>
      <c r="F584" s="19"/>
      <c r="G584" s="20" t="s">
        <v>155</v>
      </c>
      <c r="H584" s="21">
        <v>260.8</v>
      </c>
      <c r="I584" s="21">
        <v>309.60000000000002</v>
      </c>
      <c r="J584" s="21">
        <v>319.7</v>
      </c>
      <c r="K584" s="21"/>
    </row>
    <row r="585" spans="1:11" s="12" customFormat="1" ht="12.75" customHeight="1">
      <c r="A585" s="12" t="str">
        <f t="shared" ref="A585:A598" si="30">IF((H585+I585+J585)&gt;0,"q","c")</f>
        <v>q</v>
      </c>
      <c r="B585" s="12">
        <v>9</v>
      </c>
      <c r="C585" s="12">
        <v>9</v>
      </c>
      <c r="D585" s="12">
        <v>9</v>
      </c>
      <c r="F585" s="19"/>
      <c r="G585" s="22" t="s">
        <v>164</v>
      </c>
      <c r="H585" s="21">
        <v>260.8</v>
      </c>
      <c r="I585" s="21">
        <v>309.60000000000002</v>
      </c>
      <c r="J585" s="21">
        <v>319.7</v>
      </c>
      <c r="K585" s="21"/>
    </row>
    <row r="586" spans="1:11" s="12" customFormat="1" ht="12.75" customHeight="1">
      <c r="A586" s="12" t="str">
        <f t="shared" si="30"/>
        <v>q</v>
      </c>
      <c r="B586" s="12">
        <v>13</v>
      </c>
      <c r="C586" s="12">
        <v>13</v>
      </c>
      <c r="D586" s="12">
        <v>13</v>
      </c>
      <c r="F586" s="33"/>
      <c r="G586" s="20" t="s">
        <v>161</v>
      </c>
      <c r="H586" s="32">
        <v>1.2</v>
      </c>
      <c r="I586" s="32">
        <v>13.7</v>
      </c>
      <c r="J586" s="32">
        <v>6.5</v>
      </c>
      <c r="K586" s="32"/>
    </row>
    <row r="587" spans="1:11" ht="20.25" customHeight="1">
      <c r="A587" s="12" t="str">
        <f t="shared" si="30"/>
        <v>q</v>
      </c>
      <c r="B587" s="12">
        <v>1</v>
      </c>
      <c r="C587" s="12">
        <v>1</v>
      </c>
      <c r="D587" s="12">
        <v>1</v>
      </c>
      <c r="E587" s="12"/>
      <c r="F587" s="62">
        <v>11022</v>
      </c>
      <c r="G587" s="27" t="s">
        <v>76</v>
      </c>
      <c r="H587" s="38">
        <v>201.7</v>
      </c>
      <c r="I587" s="38">
        <v>197.4</v>
      </c>
      <c r="J587" s="38">
        <v>217.7</v>
      </c>
      <c r="K587" s="38"/>
    </row>
    <row r="588" spans="1:11" s="12" customFormat="1" ht="12.75" customHeight="1">
      <c r="A588" s="12" t="str">
        <f t="shared" si="30"/>
        <v>q</v>
      </c>
      <c r="B588" s="12">
        <v>4</v>
      </c>
      <c r="C588" s="12">
        <v>4</v>
      </c>
      <c r="D588" s="12">
        <v>4</v>
      </c>
      <c r="F588" s="19"/>
      <c r="G588" s="20" t="s">
        <v>155</v>
      </c>
      <c r="H588" s="21">
        <v>156.69999999999999</v>
      </c>
      <c r="I588" s="21">
        <v>197.4</v>
      </c>
      <c r="J588" s="21">
        <v>217.7</v>
      </c>
      <c r="K588" s="21"/>
    </row>
    <row r="589" spans="1:11" ht="12.75" customHeight="1">
      <c r="A589" s="12" t="str">
        <f t="shared" si="30"/>
        <v>q</v>
      </c>
      <c r="B589" s="12">
        <v>12</v>
      </c>
      <c r="C589" s="12">
        <v>12</v>
      </c>
      <c r="D589" s="12">
        <v>12</v>
      </c>
      <c r="E589" s="12"/>
      <c r="F589" s="37"/>
      <c r="G589" s="22" t="s">
        <v>160</v>
      </c>
      <c r="H589" s="32">
        <v>201.7</v>
      </c>
      <c r="I589" s="32">
        <v>197.4</v>
      </c>
      <c r="J589" s="32">
        <v>217.7</v>
      </c>
      <c r="K589" s="32"/>
    </row>
    <row r="590" spans="1:11" s="12" customFormat="1" ht="30" customHeight="1">
      <c r="A590" s="12" t="str">
        <f t="shared" si="30"/>
        <v>q</v>
      </c>
      <c r="B590" s="12">
        <v>1</v>
      </c>
      <c r="C590" s="12">
        <v>1</v>
      </c>
      <c r="D590" s="12">
        <v>1</v>
      </c>
      <c r="F590" s="62">
        <v>110221</v>
      </c>
      <c r="G590" s="27" t="s">
        <v>77</v>
      </c>
      <c r="H590" s="38">
        <v>131.9</v>
      </c>
      <c r="I590" s="38">
        <v>135</v>
      </c>
      <c r="J590" s="38">
        <v>0</v>
      </c>
      <c r="K590" s="38"/>
    </row>
    <row r="591" spans="1:11" s="12" customFormat="1" ht="12.75" customHeight="1">
      <c r="A591" s="12" t="str">
        <f t="shared" si="30"/>
        <v>q</v>
      </c>
      <c r="B591" s="12">
        <v>4</v>
      </c>
      <c r="C591" s="12">
        <v>4</v>
      </c>
      <c r="D591" s="12">
        <v>4</v>
      </c>
      <c r="F591" s="19"/>
      <c r="G591" s="20" t="s">
        <v>155</v>
      </c>
      <c r="H591" s="21">
        <v>131.9</v>
      </c>
      <c r="I591" s="21">
        <v>135</v>
      </c>
      <c r="J591" s="21">
        <v>0</v>
      </c>
      <c r="K591" s="21"/>
    </row>
    <row r="592" spans="1:11" ht="12.75" customHeight="1">
      <c r="A592" s="12" t="str">
        <f t="shared" si="30"/>
        <v>q</v>
      </c>
      <c r="B592" s="12">
        <v>12</v>
      </c>
      <c r="C592" s="12">
        <v>12</v>
      </c>
      <c r="D592" s="12">
        <v>12</v>
      </c>
      <c r="E592" s="12"/>
      <c r="F592" s="37"/>
      <c r="G592" s="22" t="s">
        <v>160</v>
      </c>
      <c r="H592" s="32">
        <v>131.9</v>
      </c>
      <c r="I592" s="32">
        <v>135</v>
      </c>
      <c r="J592" s="32">
        <v>0</v>
      </c>
      <c r="K592" s="32"/>
    </row>
    <row r="593" spans="1:11" s="12" customFormat="1" ht="33.75" customHeight="1">
      <c r="A593" s="12" t="str">
        <f t="shared" si="30"/>
        <v>q</v>
      </c>
      <c r="B593" s="12">
        <v>1</v>
      </c>
      <c r="C593" s="12">
        <v>1</v>
      </c>
      <c r="D593" s="12">
        <v>1</v>
      </c>
      <c r="F593" s="62">
        <v>110222</v>
      </c>
      <c r="G593" s="27" t="s">
        <v>206</v>
      </c>
      <c r="H593" s="38">
        <v>0</v>
      </c>
      <c r="I593" s="38">
        <v>0</v>
      </c>
      <c r="J593" s="38">
        <v>71.7</v>
      </c>
      <c r="K593" s="38"/>
    </row>
    <row r="594" spans="1:11" s="12" customFormat="1" ht="12.75" customHeight="1">
      <c r="A594" s="12" t="str">
        <f t="shared" si="30"/>
        <v>q</v>
      </c>
      <c r="B594" s="12">
        <v>4</v>
      </c>
      <c r="C594" s="12">
        <v>4</v>
      </c>
      <c r="D594" s="12">
        <v>4</v>
      </c>
      <c r="F594" s="19"/>
      <c r="G594" s="20" t="s">
        <v>155</v>
      </c>
      <c r="H594" s="21">
        <v>0</v>
      </c>
      <c r="I594" s="21">
        <v>0</v>
      </c>
      <c r="J594" s="21">
        <v>71.7</v>
      </c>
      <c r="K594" s="21"/>
    </row>
    <row r="595" spans="1:11" ht="12.75" customHeight="1">
      <c r="A595" s="12" t="str">
        <f t="shared" si="30"/>
        <v>q</v>
      </c>
      <c r="B595" s="12">
        <v>12</v>
      </c>
      <c r="C595" s="12">
        <v>12</v>
      </c>
      <c r="D595" s="12">
        <v>12</v>
      </c>
      <c r="E595" s="12"/>
      <c r="F595" s="23"/>
      <c r="G595" s="22" t="s">
        <v>160</v>
      </c>
      <c r="H595" s="21">
        <v>0</v>
      </c>
      <c r="I595" s="21">
        <v>0</v>
      </c>
      <c r="J595" s="21">
        <v>71.7</v>
      </c>
      <c r="K595" s="21"/>
    </row>
    <row r="596" spans="1:11" s="12" customFormat="1" ht="32.25" customHeight="1">
      <c r="A596" s="12" t="str">
        <f t="shared" si="30"/>
        <v>q</v>
      </c>
      <c r="B596" s="12">
        <v>1</v>
      </c>
      <c r="C596" s="12">
        <v>1</v>
      </c>
      <c r="D596" s="12">
        <v>1</v>
      </c>
      <c r="F596" s="62">
        <v>110223</v>
      </c>
      <c r="G596" s="27" t="s">
        <v>190</v>
      </c>
      <c r="H596" s="38">
        <v>0</v>
      </c>
      <c r="I596" s="38">
        <v>0</v>
      </c>
      <c r="J596" s="38">
        <v>146</v>
      </c>
      <c r="K596" s="38"/>
    </row>
    <row r="597" spans="1:11" s="12" customFormat="1" ht="12.75" customHeight="1">
      <c r="A597" s="12" t="str">
        <f t="shared" si="30"/>
        <v>q</v>
      </c>
      <c r="B597" s="12">
        <v>4</v>
      </c>
      <c r="C597" s="12">
        <v>4</v>
      </c>
      <c r="D597" s="12">
        <v>4</v>
      </c>
      <c r="F597" s="19"/>
      <c r="G597" s="20" t="s">
        <v>155</v>
      </c>
      <c r="H597" s="21">
        <v>0</v>
      </c>
      <c r="I597" s="21">
        <v>0</v>
      </c>
      <c r="J597" s="21">
        <v>146</v>
      </c>
      <c r="K597" s="21"/>
    </row>
    <row r="598" spans="1:11" ht="12.75" customHeight="1">
      <c r="A598" s="12" t="str">
        <f t="shared" si="30"/>
        <v>q</v>
      </c>
      <c r="B598" s="12">
        <v>12</v>
      </c>
      <c r="C598" s="12">
        <v>12</v>
      </c>
      <c r="D598" s="12">
        <v>12</v>
      </c>
      <c r="E598" s="12"/>
      <c r="F598" s="23"/>
      <c r="G598" s="22" t="s">
        <v>160</v>
      </c>
      <c r="H598" s="21">
        <v>0</v>
      </c>
      <c r="I598" s="21">
        <v>0</v>
      </c>
      <c r="J598" s="21">
        <v>146</v>
      </c>
      <c r="K598" s="21"/>
    </row>
    <row r="599" spans="1:11" s="12" customFormat="1" ht="20.25" customHeight="1">
      <c r="A599" s="12" t="str">
        <f t="shared" ref="A599:A616" si="31">IF((H599+I599+J599)&gt;0,"q","c")</f>
        <v>q</v>
      </c>
      <c r="B599" s="12">
        <v>1</v>
      </c>
      <c r="C599" s="12">
        <v>1</v>
      </c>
      <c r="D599" s="12">
        <v>1</v>
      </c>
      <c r="F599" s="62">
        <v>110224</v>
      </c>
      <c r="G599" s="27" t="s">
        <v>78</v>
      </c>
      <c r="H599" s="38">
        <v>24.8</v>
      </c>
      <c r="I599" s="38">
        <v>25</v>
      </c>
      <c r="J599" s="38">
        <v>0</v>
      </c>
      <c r="K599" s="38"/>
    </row>
    <row r="600" spans="1:11" s="12" customFormat="1" ht="12.75" customHeight="1">
      <c r="A600" s="12" t="str">
        <f t="shared" si="31"/>
        <v>q</v>
      </c>
      <c r="B600" s="12">
        <v>4</v>
      </c>
      <c r="C600" s="12">
        <v>4</v>
      </c>
      <c r="D600" s="12">
        <v>4</v>
      </c>
      <c r="F600" s="19"/>
      <c r="G600" s="20" t="s">
        <v>155</v>
      </c>
      <c r="H600" s="21">
        <v>24.8</v>
      </c>
      <c r="I600" s="21">
        <v>25</v>
      </c>
      <c r="J600" s="21">
        <v>0</v>
      </c>
      <c r="K600" s="21"/>
    </row>
    <row r="601" spans="1:11" ht="12.75" customHeight="1">
      <c r="A601" s="12" t="str">
        <f t="shared" si="31"/>
        <v>q</v>
      </c>
      <c r="B601" s="12">
        <v>12</v>
      </c>
      <c r="C601" s="12">
        <v>12</v>
      </c>
      <c r="D601" s="12">
        <v>12</v>
      </c>
      <c r="E601" s="12"/>
      <c r="F601" s="37"/>
      <c r="G601" s="22" t="s">
        <v>160</v>
      </c>
      <c r="H601" s="32">
        <v>24.8</v>
      </c>
      <c r="I601" s="32">
        <v>25</v>
      </c>
      <c r="J601" s="32">
        <v>0</v>
      </c>
      <c r="K601" s="32"/>
    </row>
    <row r="602" spans="1:11" s="12" customFormat="1" ht="20.25" customHeight="1">
      <c r="A602" s="12" t="str">
        <f t="shared" si="31"/>
        <v>q</v>
      </c>
      <c r="B602" s="12">
        <v>1</v>
      </c>
      <c r="C602" s="12">
        <v>1</v>
      </c>
      <c r="D602" s="12">
        <v>1</v>
      </c>
      <c r="F602" s="62">
        <v>110225</v>
      </c>
      <c r="G602" s="27" t="s">
        <v>79</v>
      </c>
      <c r="H602" s="38">
        <v>45</v>
      </c>
      <c r="I602" s="38">
        <v>37.4</v>
      </c>
      <c r="J602" s="38">
        <v>0</v>
      </c>
      <c r="K602" s="38"/>
    </row>
    <row r="603" spans="1:11" s="12" customFormat="1" ht="12.75" customHeight="1">
      <c r="A603" s="12" t="str">
        <f t="shared" si="31"/>
        <v>q</v>
      </c>
      <c r="B603" s="12">
        <v>4</v>
      </c>
      <c r="C603" s="12">
        <v>4</v>
      </c>
      <c r="D603" s="12">
        <v>4</v>
      </c>
      <c r="F603" s="19"/>
      <c r="G603" s="20" t="s">
        <v>155</v>
      </c>
      <c r="H603" s="21">
        <v>0</v>
      </c>
      <c r="I603" s="21">
        <v>37.4</v>
      </c>
      <c r="J603" s="21">
        <v>0</v>
      </c>
      <c r="K603" s="21"/>
    </row>
    <row r="604" spans="1:11" ht="12.75" customHeight="1">
      <c r="A604" s="12" t="str">
        <f t="shared" si="31"/>
        <v>q</v>
      </c>
      <c r="B604" s="12">
        <v>12</v>
      </c>
      <c r="C604" s="12">
        <v>12</v>
      </c>
      <c r="D604" s="12">
        <v>12</v>
      </c>
      <c r="E604" s="12"/>
      <c r="F604" s="37"/>
      <c r="G604" s="22" t="s">
        <v>160</v>
      </c>
      <c r="H604" s="32">
        <v>45</v>
      </c>
      <c r="I604" s="32">
        <v>37.4</v>
      </c>
      <c r="J604" s="32">
        <v>0</v>
      </c>
      <c r="K604" s="32"/>
    </row>
    <row r="605" spans="1:11" s="12" customFormat="1" ht="20.25" customHeight="1">
      <c r="A605" s="12" t="str">
        <f>IF((H605+I605+J605)&gt;0,"q","c")</f>
        <v>q</v>
      </c>
      <c r="B605" s="12">
        <v>1</v>
      </c>
      <c r="C605" s="12">
        <v>1</v>
      </c>
      <c r="D605" s="12">
        <v>1</v>
      </c>
      <c r="F605" s="62">
        <v>1103</v>
      </c>
      <c r="G605" s="27" t="s">
        <v>207</v>
      </c>
      <c r="H605" s="38">
        <v>0</v>
      </c>
      <c r="I605" s="38">
        <v>210.3</v>
      </c>
      <c r="J605" s="38">
        <v>295.8</v>
      </c>
      <c r="K605" s="38"/>
    </row>
    <row r="606" spans="1:11" s="12" customFormat="1" ht="12.75" customHeight="1">
      <c r="A606" s="12" t="str">
        <f>IF((H606+I606+J606)&gt;0,"q","c")</f>
        <v>q</v>
      </c>
      <c r="B606" s="12">
        <v>4</v>
      </c>
      <c r="C606" s="12">
        <v>4</v>
      </c>
      <c r="D606" s="12">
        <v>4</v>
      </c>
      <c r="F606" s="19"/>
      <c r="G606" s="20" t="s">
        <v>155</v>
      </c>
      <c r="H606" s="21">
        <v>0</v>
      </c>
      <c r="I606" s="21">
        <v>151.9</v>
      </c>
      <c r="J606" s="21">
        <v>291.3</v>
      </c>
      <c r="K606" s="21"/>
    </row>
    <row r="607" spans="1:11" s="12" customFormat="1" ht="12.75" customHeight="1">
      <c r="A607" s="12" t="str">
        <f>IF((H607+I607+J607)&gt;0,"q","c")</f>
        <v>q</v>
      </c>
      <c r="B607" s="12">
        <v>9</v>
      </c>
      <c r="C607" s="12">
        <v>9</v>
      </c>
      <c r="D607" s="12">
        <v>9</v>
      </c>
      <c r="F607" s="19"/>
      <c r="G607" s="22" t="s">
        <v>164</v>
      </c>
      <c r="H607" s="21">
        <v>0</v>
      </c>
      <c r="I607" s="21">
        <v>151.9</v>
      </c>
      <c r="J607" s="21">
        <v>289.8</v>
      </c>
      <c r="K607" s="21"/>
    </row>
    <row r="608" spans="1:11" s="12" customFormat="1" ht="12.75" customHeight="1">
      <c r="A608" s="12" t="str">
        <f>IF((H608+I608+J608)&gt;0,"q","c")</f>
        <v>q</v>
      </c>
      <c r="B608" s="12">
        <v>12</v>
      </c>
      <c r="C608" s="12">
        <v>12</v>
      </c>
      <c r="D608" s="12">
        <v>12</v>
      </c>
      <c r="F608" s="70"/>
      <c r="G608" s="69" t="s">
        <v>160</v>
      </c>
      <c r="H608" s="68">
        <v>0</v>
      </c>
      <c r="I608" s="68">
        <v>0</v>
      </c>
      <c r="J608" s="68">
        <v>1.5</v>
      </c>
      <c r="K608" s="68"/>
    </row>
    <row r="609" spans="1:11" s="12" customFormat="1" ht="12.75" customHeight="1">
      <c r="A609" s="12" t="str">
        <f>IF((H609+I609+J609)&gt;0,"q","c")</f>
        <v>q</v>
      </c>
      <c r="B609" s="12">
        <v>13</v>
      </c>
      <c r="C609" s="12">
        <v>13</v>
      </c>
      <c r="D609" s="12">
        <v>13</v>
      </c>
      <c r="F609" s="71"/>
      <c r="G609" s="72" t="s">
        <v>161</v>
      </c>
      <c r="H609" s="73">
        <v>0</v>
      </c>
      <c r="I609" s="73">
        <v>58.4</v>
      </c>
      <c r="J609" s="73">
        <v>4.5</v>
      </c>
      <c r="K609" s="73"/>
    </row>
    <row r="610" spans="1:11" ht="34.5" customHeight="1">
      <c r="A610" s="12" t="str">
        <f t="shared" si="31"/>
        <v>q</v>
      </c>
      <c r="B610" s="12">
        <v>1</v>
      </c>
      <c r="C610" s="12" t="s">
        <v>139</v>
      </c>
      <c r="D610" s="34">
        <v>1</v>
      </c>
      <c r="E610" s="34"/>
      <c r="F610" s="62">
        <v>1104</v>
      </c>
      <c r="G610" s="31" t="s">
        <v>80</v>
      </c>
      <c r="H610" s="38">
        <v>2414</v>
      </c>
      <c r="I610" s="38">
        <v>2280.5</v>
      </c>
      <c r="J610" s="38">
        <v>3877</v>
      </c>
      <c r="K610" s="38"/>
    </row>
    <row r="611" spans="1:11" s="12" customFormat="1" ht="12.75" customHeight="1">
      <c r="A611" s="12" t="str">
        <f t="shared" si="31"/>
        <v>q</v>
      </c>
      <c r="B611" s="12">
        <v>4</v>
      </c>
      <c r="C611" s="12">
        <v>4</v>
      </c>
      <c r="D611" s="12">
        <v>4</v>
      </c>
      <c r="F611" s="19"/>
      <c r="G611" s="20" t="s">
        <v>155</v>
      </c>
      <c r="H611" s="21">
        <v>2414</v>
      </c>
      <c r="I611" s="21">
        <v>2280.5</v>
      </c>
      <c r="J611" s="21">
        <v>3877</v>
      </c>
      <c r="K611" s="21"/>
    </row>
    <row r="612" spans="1:11" s="12" customFormat="1" ht="12.75" customHeight="1">
      <c r="A612" s="12" t="str">
        <f t="shared" si="31"/>
        <v>q</v>
      </c>
      <c r="B612" s="12">
        <v>6</v>
      </c>
      <c r="C612" s="12">
        <v>6</v>
      </c>
      <c r="D612" s="12">
        <v>6</v>
      </c>
      <c r="F612" s="19"/>
      <c r="G612" s="22" t="s">
        <v>157</v>
      </c>
      <c r="H612" s="21">
        <v>2.5</v>
      </c>
      <c r="I612" s="21">
        <v>29.5</v>
      </c>
      <c r="J612" s="21">
        <v>30</v>
      </c>
      <c r="K612" s="21"/>
    </row>
    <row r="613" spans="1:11" s="12" customFormat="1" ht="12.75" customHeight="1">
      <c r="A613" s="12" t="str">
        <f t="shared" si="31"/>
        <v>q</v>
      </c>
      <c r="B613" s="12">
        <v>11</v>
      </c>
      <c r="C613" s="12">
        <v>11</v>
      </c>
      <c r="D613" s="12">
        <v>11</v>
      </c>
      <c r="F613" s="33"/>
      <c r="G613" s="22" t="s">
        <v>159</v>
      </c>
      <c r="H613" s="32">
        <v>2411.5</v>
      </c>
      <c r="I613" s="32">
        <v>2251</v>
      </c>
      <c r="J613" s="32">
        <v>3847</v>
      </c>
      <c r="K613" s="32"/>
    </row>
    <row r="614" spans="1:11" s="12" customFormat="1" ht="20.25" customHeight="1">
      <c r="A614" s="12" t="str">
        <f t="shared" si="31"/>
        <v>q</v>
      </c>
      <c r="B614" s="12">
        <v>1</v>
      </c>
      <c r="C614" s="12" t="s">
        <v>139</v>
      </c>
      <c r="D614" s="34" t="s">
        <v>125</v>
      </c>
      <c r="E614" s="34"/>
      <c r="F614" s="62">
        <v>11041</v>
      </c>
      <c r="G614" s="31" t="s">
        <v>81</v>
      </c>
      <c r="H614" s="38">
        <v>298.8</v>
      </c>
      <c r="I614" s="38">
        <v>300</v>
      </c>
      <c r="J614" s="38">
        <v>567</v>
      </c>
      <c r="K614" s="38"/>
    </row>
    <row r="615" spans="1:11" s="12" customFormat="1" ht="12.75" customHeight="1">
      <c r="A615" s="12" t="str">
        <f t="shared" si="31"/>
        <v>q</v>
      </c>
      <c r="B615" s="12">
        <v>4</v>
      </c>
      <c r="C615" s="12">
        <v>4</v>
      </c>
      <c r="D615" s="12">
        <v>4</v>
      </c>
      <c r="F615" s="19"/>
      <c r="G615" s="20" t="s">
        <v>155</v>
      </c>
      <c r="H615" s="21">
        <v>298.8</v>
      </c>
      <c r="I615" s="21">
        <v>300</v>
      </c>
      <c r="J615" s="21">
        <v>567</v>
      </c>
      <c r="K615" s="21"/>
    </row>
    <row r="616" spans="1:11" s="12" customFormat="1" ht="12.75" customHeight="1">
      <c r="A616" s="12" t="str">
        <f t="shared" si="31"/>
        <v>q</v>
      </c>
      <c r="B616" s="12">
        <v>11</v>
      </c>
      <c r="C616" s="12">
        <v>11</v>
      </c>
      <c r="D616" s="12">
        <v>11</v>
      </c>
      <c r="F616" s="33"/>
      <c r="G616" s="60" t="s">
        <v>159</v>
      </c>
      <c r="H616" s="32">
        <v>298.8</v>
      </c>
      <c r="I616" s="32">
        <v>300</v>
      </c>
      <c r="J616" s="32">
        <v>567</v>
      </c>
      <c r="K616" s="32"/>
    </row>
    <row r="617" spans="1:11" ht="19.5" customHeight="1">
      <c r="A617" s="12" t="str">
        <f t="shared" ref="A617:A628" si="32">IF((H617+I617+J617)&gt;0,"q","c")</f>
        <v>q</v>
      </c>
      <c r="B617" s="12">
        <v>1</v>
      </c>
      <c r="C617" s="12" t="s">
        <v>139</v>
      </c>
      <c r="D617" s="34" t="s">
        <v>125</v>
      </c>
      <c r="E617" s="34"/>
      <c r="F617" s="62">
        <v>110412</v>
      </c>
      <c r="G617" s="27" t="s">
        <v>191</v>
      </c>
      <c r="H617" s="38">
        <v>0</v>
      </c>
      <c r="I617" s="38">
        <v>0</v>
      </c>
      <c r="J617" s="38">
        <v>225</v>
      </c>
      <c r="K617" s="38"/>
    </row>
    <row r="618" spans="1:11" s="12" customFormat="1" ht="12.75" customHeight="1">
      <c r="A618" s="12" t="str">
        <f t="shared" si="32"/>
        <v>q</v>
      </c>
      <c r="B618" s="12">
        <v>4</v>
      </c>
      <c r="C618" s="12">
        <v>4</v>
      </c>
      <c r="D618" s="12">
        <v>4</v>
      </c>
      <c r="F618" s="19"/>
      <c r="G618" s="20" t="s">
        <v>155</v>
      </c>
      <c r="H618" s="21">
        <v>0</v>
      </c>
      <c r="I618" s="21">
        <v>0</v>
      </c>
      <c r="J618" s="21">
        <v>225</v>
      </c>
      <c r="K618" s="21"/>
    </row>
    <row r="619" spans="1:11" s="12" customFormat="1" ht="12.75" customHeight="1">
      <c r="A619" s="12" t="str">
        <f t="shared" si="32"/>
        <v>q</v>
      </c>
      <c r="B619" s="12">
        <v>11</v>
      </c>
      <c r="C619" s="12">
        <v>11</v>
      </c>
      <c r="D619" s="12">
        <v>11</v>
      </c>
      <c r="F619" s="19"/>
      <c r="G619" s="22" t="s">
        <v>159</v>
      </c>
      <c r="H619" s="21">
        <v>0</v>
      </c>
      <c r="I619" s="21">
        <v>0</v>
      </c>
      <c r="J619" s="21">
        <v>225</v>
      </c>
      <c r="K619" s="21"/>
    </row>
    <row r="620" spans="1:11" s="12" customFormat="1" ht="19.5" customHeight="1">
      <c r="A620" s="12" t="str">
        <f t="shared" si="32"/>
        <v>q</v>
      </c>
      <c r="B620" s="12">
        <v>1</v>
      </c>
      <c r="C620" s="12">
        <v>1</v>
      </c>
      <c r="D620" s="12">
        <v>1</v>
      </c>
      <c r="F620" s="62">
        <v>110413</v>
      </c>
      <c r="G620" s="27" t="s">
        <v>192</v>
      </c>
      <c r="H620" s="38">
        <v>0</v>
      </c>
      <c r="I620" s="38">
        <v>0</v>
      </c>
      <c r="J620" s="38">
        <v>42</v>
      </c>
      <c r="K620" s="38"/>
    </row>
    <row r="621" spans="1:11" s="12" customFormat="1" ht="12.75" customHeight="1">
      <c r="A621" s="12" t="str">
        <f t="shared" si="32"/>
        <v>q</v>
      </c>
      <c r="B621" s="12">
        <v>4</v>
      </c>
      <c r="C621" s="12">
        <v>4</v>
      </c>
      <c r="D621" s="12">
        <v>4</v>
      </c>
      <c r="F621" s="19"/>
      <c r="G621" s="20" t="s">
        <v>155</v>
      </c>
      <c r="H621" s="21">
        <v>0</v>
      </c>
      <c r="I621" s="21">
        <v>0</v>
      </c>
      <c r="J621" s="21">
        <v>42</v>
      </c>
      <c r="K621" s="21"/>
    </row>
    <row r="622" spans="1:11" s="12" customFormat="1" ht="12.75" customHeight="1">
      <c r="A622" s="12" t="str">
        <f t="shared" si="32"/>
        <v>q</v>
      </c>
      <c r="B622" s="12">
        <v>11</v>
      </c>
      <c r="C622" s="12">
        <v>11</v>
      </c>
      <c r="D622" s="12">
        <v>11</v>
      </c>
      <c r="F622" s="33"/>
      <c r="G622" s="60" t="s">
        <v>159</v>
      </c>
      <c r="H622" s="32">
        <v>0</v>
      </c>
      <c r="I622" s="32">
        <v>0</v>
      </c>
      <c r="J622" s="32">
        <v>42</v>
      </c>
      <c r="K622" s="21"/>
    </row>
    <row r="623" spans="1:11" s="12" customFormat="1" ht="30.75" customHeight="1">
      <c r="A623" s="12" t="str">
        <f>IF((H623+I623+J623)&gt;0,"q","c")</f>
        <v>q</v>
      </c>
      <c r="B623" s="12">
        <v>1</v>
      </c>
      <c r="C623" s="12">
        <v>1</v>
      </c>
      <c r="D623" s="12">
        <v>1</v>
      </c>
      <c r="F623" s="62">
        <v>110414</v>
      </c>
      <c r="G623" s="27" t="s">
        <v>175</v>
      </c>
      <c r="H623" s="38">
        <v>298.8</v>
      </c>
      <c r="I623" s="38">
        <v>300</v>
      </c>
      <c r="J623" s="38">
        <v>300</v>
      </c>
      <c r="K623" s="38"/>
    </row>
    <row r="624" spans="1:11" s="12" customFormat="1" ht="12.75" customHeight="1">
      <c r="A624" s="12" t="str">
        <f>IF((H624+I624+J624)&gt;0,"q","c")</f>
        <v>q</v>
      </c>
      <c r="B624" s="12">
        <v>4</v>
      </c>
      <c r="C624" s="12">
        <v>4</v>
      </c>
      <c r="D624" s="12">
        <v>4</v>
      </c>
      <c r="F624" s="19"/>
      <c r="G624" s="20" t="s">
        <v>155</v>
      </c>
      <c r="H624" s="21">
        <v>298.8</v>
      </c>
      <c r="I624" s="21">
        <v>300</v>
      </c>
      <c r="J624" s="21">
        <v>300</v>
      </c>
      <c r="K624" s="21"/>
    </row>
    <row r="625" spans="1:11" s="12" customFormat="1" ht="12.75" customHeight="1">
      <c r="A625" s="12" t="str">
        <f>IF((H625+I625+J625)&gt;0,"q","c")</f>
        <v>q</v>
      </c>
      <c r="B625" s="12">
        <v>11</v>
      </c>
      <c r="C625" s="12">
        <v>11</v>
      </c>
      <c r="D625" s="12">
        <v>11</v>
      </c>
      <c r="F625" s="19"/>
      <c r="G625" s="22" t="s">
        <v>159</v>
      </c>
      <c r="H625" s="21">
        <v>298.8</v>
      </c>
      <c r="I625" s="21">
        <v>300</v>
      </c>
      <c r="J625" s="21">
        <v>300</v>
      </c>
      <c r="K625" s="21"/>
    </row>
    <row r="626" spans="1:11" ht="19.5" customHeight="1">
      <c r="A626" s="12" t="str">
        <f t="shared" si="32"/>
        <v>q</v>
      </c>
      <c r="B626" s="12">
        <v>1</v>
      </c>
      <c r="C626" s="12" t="s">
        <v>139</v>
      </c>
      <c r="D626" s="34" t="s">
        <v>125</v>
      </c>
      <c r="E626" s="34"/>
      <c r="F626" s="62">
        <v>11042</v>
      </c>
      <c r="G626" s="31" t="s">
        <v>82</v>
      </c>
      <c r="H626" s="38">
        <v>1664.7</v>
      </c>
      <c r="I626" s="38">
        <v>1505.6</v>
      </c>
      <c r="J626" s="38">
        <v>2780</v>
      </c>
      <c r="K626" s="38"/>
    </row>
    <row r="627" spans="1:11" s="12" customFormat="1" ht="12.75" customHeight="1">
      <c r="A627" s="12" t="str">
        <f t="shared" si="32"/>
        <v>q</v>
      </c>
      <c r="B627" s="12">
        <v>4</v>
      </c>
      <c r="C627" s="12">
        <v>4</v>
      </c>
      <c r="D627" s="12">
        <v>4</v>
      </c>
      <c r="F627" s="19"/>
      <c r="G627" s="20" t="s">
        <v>155</v>
      </c>
      <c r="H627" s="21">
        <v>1664.7</v>
      </c>
      <c r="I627" s="21">
        <v>1505.6</v>
      </c>
      <c r="J627" s="21">
        <v>2780</v>
      </c>
      <c r="K627" s="21"/>
    </row>
    <row r="628" spans="1:11" s="12" customFormat="1" ht="12.75" customHeight="1">
      <c r="A628" s="12" t="str">
        <f t="shared" si="32"/>
        <v>q</v>
      </c>
      <c r="B628" s="12">
        <v>11</v>
      </c>
      <c r="C628" s="12">
        <v>11</v>
      </c>
      <c r="D628" s="12">
        <v>11</v>
      </c>
      <c r="F628" s="33"/>
      <c r="G628" s="22" t="s">
        <v>159</v>
      </c>
      <c r="H628" s="32">
        <v>1664.7</v>
      </c>
      <c r="I628" s="32">
        <v>1505.6</v>
      </c>
      <c r="J628" s="32">
        <v>2780</v>
      </c>
      <c r="K628" s="32"/>
    </row>
    <row r="629" spans="1:11" ht="28.5" customHeight="1">
      <c r="A629" s="12" t="str">
        <f t="shared" ref="A629:A642" si="33">IF((H629+I629+J629)&gt;0,"q","c")</f>
        <v>q</v>
      </c>
      <c r="B629" s="12">
        <v>1</v>
      </c>
      <c r="C629" s="12" t="s">
        <v>139</v>
      </c>
      <c r="D629" s="34" t="s">
        <v>125</v>
      </c>
      <c r="E629" s="34"/>
      <c r="F629" s="62">
        <v>110422</v>
      </c>
      <c r="G629" s="27" t="s">
        <v>83</v>
      </c>
      <c r="H629" s="38">
        <v>899.3</v>
      </c>
      <c r="I629" s="38">
        <v>1050</v>
      </c>
      <c r="J629" s="38">
        <v>950</v>
      </c>
      <c r="K629" s="38"/>
    </row>
    <row r="630" spans="1:11" s="12" customFormat="1" ht="12.75" customHeight="1">
      <c r="A630" s="12" t="str">
        <f t="shared" si="33"/>
        <v>q</v>
      </c>
      <c r="B630" s="12">
        <v>4</v>
      </c>
      <c r="C630" s="12">
        <v>4</v>
      </c>
      <c r="D630" s="12">
        <v>4</v>
      </c>
      <c r="F630" s="19"/>
      <c r="G630" s="20" t="s">
        <v>155</v>
      </c>
      <c r="H630" s="21">
        <v>899.3</v>
      </c>
      <c r="I630" s="21">
        <v>1050</v>
      </c>
      <c r="J630" s="21">
        <v>950</v>
      </c>
      <c r="K630" s="21"/>
    </row>
    <row r="631" spans="1:11" s="12" customFormat="1" ht="12.75" customHeight="1">
      <c r="A631" s="12" t="str">
        <f t="shared" si="33"/>
        <v>q</v>
      </c>
      <c r="B631" s="12">
        <v>11</v>
      </c>
      <c r="C631" s="12">
        <v>11</v>
      </c>
      <c r="D631" s="12">
        <v>11</v>
      </c>
      <c r="F631" s="19"/>
      <c r="G631" s="22" t="s">
        <v>159</v>
      </c>
      <c r="H631" s="21">
        <v>899.3</v>
      </c>
      <c r="I631" s="21">
        <v>1050</v>
      </c>
      <c r="J631" s="21">
        <v>950</v>
      </c>
      <c r="K631" s="21"/>
    </row>
    <row r="632" spans="1:11" ht="19.5" customHeight="1">
      <c r="A632" s="12" t="str">
        <f t="shared" si="33"/>
        <v>q</v>
      </c>
      <c r="B632" s="12">
        <v>1</v>
      </c>
      <c r="C632" s="12" t="s">
        <v>139</v>
      </c>
      <c r="D632" s="34" t="s">
        <v>125</v>
      </c>
      <c r="E632" s="34"/>
      <c r="F632" s="62">
        <v>110423</v>
      </c>
      <c r="G632" s="27" t="s">
        <v>84</v>
      </c>
      <c r="H632" s="38">
        <v>46.9</v>
      </c>
      <c r="I632" s="38">
        <v>5.6</v>
      </c>
      <c r="J632" s="38">
        <v>0</v>
      </c>
      <c r="K632" s="38"/>
    </row>
    <row r="633" spans="1:11" s="12" customFormat="1" ht="12.75" customHeight="1">
      <c r="A633" s="12" t="str">
        <f t="shared" si="33"/>
        <v>q</v>
      </c>
      <c r="B633" s="12">
        <v>4</v>
      </c>
      <c r="C633" s="12">
        <v>4</v>
      </c>
      <c r="D633" s="12">
        <v>4</v>
      </c>
      <c r="F633" s="19"/>
      <c r="G633" s="20" t="s">
        <v>155</v>
      </c>
      <c r="H633" s="21">
        <v>46.9</v>
      </c>
      <c r="I633" s="21">
        <v>5.6</v>
      </c>
      <c r="J633" s="21">
        <v>0</v>
      </c>
      <c r="K633" s="21"/>
    </row>
    <row r="634" spans="1:11" s="12" customFormat="1" ht="12.75" customHeight="1">
      <c r="A634" s="12" t="str">
        <f t="shared" si="33"/>
        <v>q</v>
      </c>
      <c r="B634" s="12">
        <v>11</v>
      </c>
      <c r="C634" s="12">
        <v>11</v>
      </c>
      <c r="D634" s="12">
        <v>11</v>
      </c>
      <c r="F634" s="33"/>
      <c r="G634" s="22" t="s">
        <v>159</v>
      </c>
      <c r="H634" s="32">
        <v>46.9</v>
      </c>
      <c r="I634" s="32">
        <v>5.6</v>
      </c>
      <c r="J634" s="32">
        <v>0</v>
      </c>
      <c r="K634" s="32"/>
    </row>
    <row r="635" spans="1:11" ht="19.5" customHeight="1">
      <c r="A635" s="12" t="str">
        <f t="shared" si="33"/>
        <v>q</v>
      </c>
      <c r="B635" s="12">
        <v>1</v>
      </c>
      <c r="C635" s="12" t="s">
        <v>139</v>
      </c>
      <c r="D635" s="34" t="s">
        <v>125</v>
      </c>
      <c r="E635" s="34"/>
      <c r="F635" s="62">
        <v>110424</v>
      </c>
      <c r="G635" s="27" t="s">
        <v>85</v>
      </c>
      <c r="H635" s="38">
        <v>718.5</v>
      </c>
      <c r="I635" s="38">
        <v>450</v>
      </c>
      <c r="J635" s="38">
        <v>450</v>
      </c>
      <c r="K635" s="46"/>
    </row>
    <row r="636" spans="1:11" s="12" customFormat="1" ht="12.75" customHeight="1">
      <c r="A636" s="12" t="str">
        <f t="shared" si="33"/>
        <v>q</v>
      </c>
      <c r="B636" s="12">
        <v>4</v>
      </c>
      <c r="C636" s="12">
        <v>4</v>
      </c>
      <c r="D636" s="12">
        <v>4</v>
      </c>
      <c r="F636" s="19"/>
      <c r="G636" s="20" t="s">
        <v>155</v>
      </c>
      <c r="H636" s="21">
        <v>718.5</v>
      </c>
      <c r="I636" s="21">
        <v>450</v>
      </c>
      <c r="J636" s="21">
        <v>450</v>
      </c>
      <c r="K636" s="21"/>
    </row>
    <row r="637" spans="1:11" s="12" customFormat="1" ht="12.75" customHeight="1">
      <c r="A637" s="12" t="str">
        <f t="shared" si="33"/>
        <v>q</v>
      </c>
      <c r="B637" s="12">
        <v>11</v>
      </c>
      <c r="C637" s="12">
        <v>11</v>
      </c>
      <c r="D637" s="12">
        <v>11</v>
      </c>
      <c r="F637" s="33"/>
      <c r="G637" s="60" t="s">
        <v>159</v>
      </c>
      <c r="H637" s="32">
        <v>718.5</v>
      </c>
      <c r="I637" s="32">
        <v>450</v>
      </c>
      <c r="J637" s="32">
        <v>450</v>
      </c>
      <c r="K637" s="32"/>
    </row>
    <row r="638" spans="1:11" ht="19.5" customHeight="1">
      <c r="A638" s="12" t="str">
        <f t="shared" si="33"/>
        <v>q</v>
      </c>
      <c r="B638" s="12">
        <v>1</v>
      </c>
      <c r="C638" s="12" t="s">
        <v>139</v>
      </c>
      <c r="D638" s="34" t="s">
        <v>125</v>
      </c>
      <c r="E638" s="34"/>
      <c r="F638" s="62">
        <v>110425</v>
      </c>
      <c r="G638" s="27" t="s">
        <v>86</v>
      </c>
      <c r="H638" s="38">
        <v>0</v>
      </c>
      <c r="I638" s="38">
        <v>0</v>
      </c>
      <c r="J638" s="38">
        <v>480</v>
      </c>
      <c r="K638" s="38"/>
    </row>
    <row r="639" spans="1:11" s="12" customFormat="1" ht="12.75" customHeight="1">
      <c r="A639" s="12" t="str">
        <f t="shared" si="33"/>
        <v>q</v>
      </c>
      <c r="B639" s="12">
        <v>4</v>
      </c>
      <c r="C639" s="12">
        <v>4</v>
      </c>
      <c r="D639" s="12">
        <v>4</v>
      </c>
      <c r="F639" s="19"/>
      <c r="G639" s="20" t="s">
        <v>155</v>
      </c>
      <c r="H639" s="21">
        <v>0</v>
      </c>
      <c r="I639" s="21">
        <v>0</v>
      </c>
      <c r="J639" s="21">
        <v>480</v>
      </c>
      <c r="K639" s="21"/>
    </row>
    <row r="640" spans="1:11" s="12" customFormat="1" ht="12.75" customHeight="1">
      <c r="A640" s="12" t="str">
        <f t="shared" si="33"/>
        <v>q</v>
      </c>
      <c r="B640" s="12">
        <v>11</v>
      </c>
      <c r="C640" s="12">
        <v>11</v>
      </c>
      <c r="D640" s="12">
        <v>11</v>
      </c>
      <c r="F640" s="33"/>
      <c r="G640" s="22" t="s">
        <v>159</v>
      </c>
      <c r="H640" s="32">
        <v>0</v>
      </c>
      <c r="I640" s="32">
        <v>0</v>
      </c>
      <c r="J640" s="32">
        <v>480</v>
      </c>
      <c r="K640" s="32"/>
    </row>
    <row r="641" spans="1:11" ht="19.5" customHeight="1">
      <c r="A641" s="12" t="str">
        <f t="shared" si="33"/>
        <v>q</v>
      </c>
      <c r="B641" s="12">
        <v>1</v>
      </c>
      <c r="C641" s="12" t="s">
        <v>139</v>
      </c>
      <c r="D641" s="34" t="s">
        <v>125</v>
      </c>
      <c r="E641" s="34"/>
      <c r="F641" s="62">
        <v>110426</v>
      </c>
      <c r="G641" s="27" t="s">
        <v>87</v>
      </c>
      <c r="H641" s="46">
        <v>0</v>
      </c>
      <c r="I641" s="46">
        <v>0</v>
      </c>
      <c r="J641" s="38">
        <v>900</v>
      </c>
      <c r="K641" s="46"/>
    </row>
    <row r="642" spans="1:11" s="12" customFormat="1" ht="12.75" customHeight="1">
      <c r="A642" s="12" t="str">
        <f t="shared" si="33"/>
        <v>q</v>
      </c>
      <c r="B642" s="12">
        <v>4</v>
      </c>
      <c r="C642" s="12">
        <v>4</v>
      </c>
      <c r="D642" s="12">
        <v>4</v>
      </c>
      <c r="F642" s="19"/>
      <c r="G642" s="20" t="s">
        <v>155</v>
      </c>
      <c r="H642" s="21">
        <v>0</v>
      </c>
      <c r="I642" s="21">
        <v>0</v>
      </c>
      <c r="J642" s="21">
        <v>900</v>
      </c>
      <c r="K642" s="21"/>
    </row>
    <row r="643" spans="1:11" s="12" customFormat="1" ht="12.75" customHeight="1">
      <c r="A643" s="12" t="str">
        <f t="shared" ref="A643:A653" si="34">IF((H643+I643+J643)&gt;0,"q","c")</f>
        <v>q</v>
      </c>
      <c r="B643" s="12">
        <v>11</v>
      </c>
      <c r="C643" s="12">
        <v>11</v>
      </c>
      <c r="D643" s="12">
        <v>11</v>
      </c>
      <c r="F643" s="33"/>
      <c r="G643" s="22" t="s">
        <v>159</v>
      </c>
      <c r="H643" s="32">
        <v>0</v>
      </c>
      <c r="I643" s="32">
        <v>0</v>
      </c>
      <c r="J643" s="32">
        <v>900</v>
      </c>
      <c r="K643" s="32"/>
    </row>
    <row r="644" spans="1:11" ht="19.5" customHeight="1">
      <c r="A644" s="12" t="str">
        <f t="shared" si="34"/>
        <v>q</v>
      </c>
      <c r="B644" s="12">
        <v>1</v>
      </c>
      <c r="C644" s="12" t="s">
        <v>139</v>
      </c>
      <c r="D644" s="34" t="s">
        <v>125</v>
      </c>
      <c r="E644" s="34"/>
      <c r="F644" s="62">
        <v>11043</v>
      </c>
      <c r="G644" s="31" t="s">
        <v>88</v>
      </c>
      <c r="H644" s="38">
        <v>448</v>
      </c>
      <c r="I644" s="38">
        <v>445.5</v>
      </c>
      <c r="J644" s="38">
        <v>500</v>
      </c>
      <c r="K644" s="38"/>
    </row>
    <row r="645" spans="1:11" s="12" customFormat="1" ht="12.75" customHeight="1">
      <c r="A645" s="12" t="str">
        <f t="shared" si="34"/>
        <v>q</v>
      </c>
      <c r="B645" s="12">
        <v>4</v>
      </c>
      <c r="C645" s="12">
        <v>4</v>
      </c>
      <c r="D645" s="12">
        <v>4</v>
      </c>
      <c r="F645" s="19"/>
      <c r="G645" s="20" t="s">
        <v>155</v>
      </c>
      <c r="H645" s="21">
        <v>448</v>
      </c>
      <c r="I645" s="21">
        <v>445.5</v>
      </c>
      <c r="J645" s="21">
        <v>500</v>
      </c>
      <c r="K645" s="21"/>
    </row>
    <row r="646" spans="1:11" s="12" customFormat="1" ht="12.75" customHeight="1">
      <c r="A646" s="12" t="str">
        <f t="shared" si="34"/>
        <v>q</v>
      </c>
      <c r="B646" s="12">
        <v>11</v>
      </c>
      <c r="C646" s="12">
        <v>11</v>
      </c>
      <c r="D646" s="12">
        <v>11</v>
      </c>
      <c r="F646" s="33"/>
      <c r="G646" s="22" t="s">
        <v>159</v>
      </c>
      <c r="H646" s="32">
        <v>448</v>
      </c>
      <c r="I646" s="32">
        <v>445.5</v>
      </c>
      <c r="J646" s="32">
        <v>500</v>
      </c>
      <c r="K646" s="32"/>
    </row>
    <row r="647" spans="1:11" s="12" customFormat="1" ht="19.5" customHeight="1">
      <c r="A647" s="12" t="str">
        <f t="shared" si="34"/>
        <v>q</v>
      </c>
      <c r="B647" s="12">
        <v>1</v>
      </c>
      <c r="C647" s="12" t="s">
        <v>139</v>
      </c>
      <c r="D647" s="34" t="s">
        <v>125</v>
      </c>
      <c r="E647" s="34"/>
      <c r="F647" s="62">
        <v>110431</v>
      </c>
      <c r="G647" s="27" t="s">
        <v>89</v>
      </c>
      <c r="H647" s="38">
        <v>448</v>
      </c>
      <c r="I647" s="38">
        <v>445.5</v>
      </c>
      <c r="J647" s="38">
        <v>500</v>
      </c>
      <c r="K647" s="38"/>
    </row>
    <row r="648" spans="1:11" s="12" customFormat="1" ht="12.75" customHeight="1">
      <c r="A648" s="12" t="str">
        <f t="shared" si="34"/>
        <v>q</v>
      </c>
      <c r="B648" s="12">
        <v>4</v>
      </c>
      <c r="C648" s="12">
        <v>4</v>
      </c>
      <c r="D648" s="12">
        <v>4</v>
      </c>
      <c r="F648" s="19"/>
      <c r="G648" s="20" t="s">
        <v>155</v>
      </c>
      <c r="H648" s="21">
        <v>448</v>
      </c>
      <c r="I648" s="21">
        <v>445.5</v>
      </c>
      <c r="J648" s="21">
        <v>500</v>
      </c>
      <c r="K648" s="21"/>
    </row>
    <row r="649" spans="1:11" s="12" customFormat="1" ht="12.75" customHeight="1">
      <c r="A649" s="12" t="str">
        <f t="shared" si="34"/>
        <v>q</v>
      </c>
      <c r="B649" s="12">
        <v>11</v>
      </c>
      <c r="C649" s="12">
        <v>11</v>
      </c>
      <c r="D649" s="12">
        <v>11</v>
      </c>
      <c r="F649" s="33"/>
      <c r="G649" s="22" t="s">
        <v>159</v>
      </c>
      <c r="H649" s="32">
        <v>448</v>
      </c>
      <c r="I649" s="32">
        <v>445.5</v>
      </c>
      <c r="J649" s="32">
        <v>500</v>
      </c>
      <c r="K649" s="32"/>
    </row>
    <row r="650" spans="1:11" s="12" customFormat="1" ht="19.5" customHeight="1">
      <c r="A650" s="12" t="str">
        <f t="shared" si="34"/>
        <v>q</v>
      </c>
      <c r="B650" s="12">
        <v>1</v>
      </c>
      <c r="C650" s="12" t="s">
        <v>139</v>
      </c>
      <c r="D650" s="34" t="s">
        <v>125</v>
      </c>
      <c r="E650" s="34"/>
      <c r="F650" s="62">
        <v>11044</v>
      </c>
      <c r="G650" s="31" t="s">
        <v>90</v>
      </c>
      <c r="H650" s="38">
        <v>2.5</v>
      </c>
      <c r="I650" s="38">
        <v>29.5</v>
      </c>
      <c r="J650" s="38">
        <v>30</v>
      </c>
      <c r="K650" s="38"/>
    </row>
    <row r="651" spans="1:11" s="12" customFormat="1" ht="12.75" customHeight="1">
      <c r="A651" s="12" t="str">
        <f t="shared" si="34"/>
        <v>q</v>
      </c>
      <c r="B651" s="12">
        <v>4</v>
      </c>
      <c r="C651" s="12">
        <v>4</v>
      </c>
      <c r="D651" s="12">
        <v>4</v>
      </c>
      <c r="F651" s="19"/>
      <c r="G651" s="20" t="s">
        <v>155</v>
      </c>
      <c r="H651" s="21">
        <v>2.5</v>
      </c>
      <c r="I651" s="21">
        <v>29.5</v>
      </c>
      <c r="J651" s="21">
        <v>30</v>
      </c>
      <c r="K651" s="21"/>
    </row>
    <row r="652" spans="1:11" s="12" customFormat="1" ht="12.75" customHeight="1">
      <c r="A652" s="12" t="str">
        <f t="shared" si="34"/>
        <v>q</v>
      </c>
      <c r="B652" s="12">
        <v>6</v>
      </c>
      <c r="C652" s="12">
        <v>6</v>
      </c>
      <c r="D652" s="12">
        <v>6</v>
      </c>
      <c r="F652" s="33"/>
      <c r="G652" s="22" t="s">
        <v>157</v>
      </c>
      <c r="H652" s="32">
        <v>2.5</v>
      </c>
      <c r="I652" s="32">
        <v>29.5</v>
      </c>
      <c r="J652" s="32">
        <v>30</v>
      </c>
      <c r="K652" s="21"/>
    </row>
    <row r="653" spans="1:11" s="12" customFormat="1" ht="29.25" customHeight="1">
      <c r="A653" s="12" t="str">
        <f t="shared" si="34"/>
        <v>q</v>
      </c>
      <c r="B653" s="12">
        <v>1</v>
      </c>
      <c r="C653" s="12" t="s">
        <v>139</v>
      </c>
      <c r="D653" s="34" t="s">
        <v>125</v>
      </c>
      <c r="E653" s="34"/>
      <c r="F653" s="62">
        <v>110441</v>
      </c>
      <c r="G653" s="27" t="s">
        <v>91</v>
      </c>
      <c r="H653" s="38">
        <v>2.5</v>
      </c>
      <c r="I653" s="38">
        <v>29.5</v>
      </c>
      <c r="J653" s="38">
        <v>0</v>
      </c>
      <c r="K653" s="38"/>
    </row>
    <row r="654" spans="1:11" s="12" customFormat="1" ht="12.75" customHeight="1">
      <c r="A654" s="12" t="str">
        <f t="shared" ref="A654:A664" si="35">IF((H654+I654+J654)&gt;0,"q","c")</f>
        <v>q</v>
      </c>
      <c r="B654" s="12">
        <v>4</v>
      </c>
      <c r="C654" s="12">
        <v>4</v>
      </c>
      <c r="D654" s="12">
        <v>4</v>
      </c>
      <c r="F654" s="19"/>
      <c r="G654" s="20" t="s">
        <v>155</v>
      </c>
      <c r="H654" s="21">
        <v>2.5</v>
      </c>
      <c r="I654" s="21">
        <v>29.5</v>
      </c>
      <c r="J654" s="21">
        <v>0</v>
      </c>
      <c r="K654" s="21"/>
    </row>
    <row r="655" spans="1:11" s="12" customFormat="1" ht="12.75" customHeight="1">
      <c r="A655" s="12" t="str">
        <f t="shared" si="35"/>
        <v>q</v>
      </c>
      <c r="B655" s="12">
        <v>6</v>
      </c>
      <c r="C655" s="12">
        <v>6</v>
      </c>
      <c r="D655" s="12">
        <v>6</v>
      </c>
      <c r="F655" s="33"/>
      <c r="G655" s="22" t="s">
        <v>157</v>
      </c>
      <c r="H655" s="32">
        <v>2.5</v>
      </c>
      <c r="I655" s="32">
        <v>29.5</v>
      </c>
      <c r="J655" s="32">
        <v>0</v>
      </c>
      <c r="K655" s="32"/>
    </row>
    <row r="656" spans="1:11" s="12" customFormat="1" ht="30">
      <c r="A656" s="12" t="str">
        <f t="shared" si="35"/>
        <v>q</v>
      </c>
      <c r="B656" s="12">
        <v>1</v>
      </c>
      <c r="C656" s="12" t="s">
        <v>139</v>
      </c>
      <c r="D656" s="34" t="s">
        <v>125</v>
      </c>
      <c r="E656" s="34"/>
      <c r="F656" s="62">
        <v>110443</v>
      </c>
      <c r="G656" s="27" t="s">
        <v>208</v>
      </c>
      <c r="H656" s="38">
        <v>0</v>
      </c>
      <c r="I656" s="38">
        <v>0</v>
      </c>
      <c r="J656" s="38">
        <v>30</v>
      </c>
      <c r="K656" s="38"/>
    </row>
    <row r="657" spans="1:11" s="12" customFormat="1" ht="12.75" customHeight="1">
      <c r="A657" s="12" t="str">
        <f t="shared" si="35"/>
        <v>q</v>
      </c>
      <c r="B657" s="12">
        <v>4</v>
      </c>
      <c r="C657" s="12">
        <v>4</v>
      </c>
      <c r="D657" s="12">
        <v>4</v>
      </c>
      <c r="F657" s="19"/>
      <c r="G657" s="20" t="s">
        <v>155</v>
      </c>
      <c r="H657" s="21">
        <v>0</v>
      </c>
      <c r="I657" s="21">
        <v>0</v>
      </c>
      <c r="J657" s="21">
        <v>30</v>
      </c>
      <c r="K657" s="21"/>
    </row>
    <row r="658" spans="1:11" s="12" customFormat="1" ht="12.75" customHeight="1">
      <c r="A658" s="12" t="str">
        <f t="shared" si="35"/>
        <v>q</v>
      </c>
      <c r="B658" s="12">
        <v>6</v>
      </c>
      <c r="C658" s="12">
        <v>6</v>
      </c>
      <c r="D658" s="12">
        <v>6</v>
      </c>
      <c r="F658" s="19"/>
      <c r="G658" s="22" t="s">
        <v>157</v>
      </c>
      <c r="H658" s="21">
        <v>0</v>
      </c>
      <c r="I658" s="21">
        <v>0</v>
      </c>
      <c r="J658" s="21">
        <v>30</v>
      </c>
      <c r="K658" s="21"/>
    </row>
    <row r="659" spans="1:11" ht="19.5" customHeight="1">
      <c r="A659" s="12" t="str">
        <f t="shared" si="35"/>
        <v>q</v>
      </c>
      <c r="B659" s="12">
        <v>1</v>
      </c>
      <c r="C659" s="12" t="s">
        <v>139</v>
      </c>
      <c r="D659" s="12" t="s">
        <v>139</v>
      </c>
      <c r="E659" s="12"/>
      <c r="F659" s="62">
        <v>1105</v>
      </c>
      <c r="G659" s="31" t="s">
        <v>92</v>
      </c>
      <c r="H659" s="38">
        <v>188.5</v>
      </c>
      <c r="I659" s="38">
        <v>134.5</v>
      </c>
      <c r="J659" s="38">
        <v>70</v>
      </c>
      <c r="K659" s="38"/>
    </row>
    <row r="660" spans="1:11" s="12" customFormat="1" ht="12.75" customHeight="1">
      <c r="A660" s="12" t="str">
        <f t="shared" si="35"/>
        <v>q</v>
      </c>
      <c r="B660" s="12">
        <v>4</v>
      </c>
      <c r="C660" s="12">
        <v>4</v>
      </c>
      <c r="D660" s="12">
        <v>4</v>
      </c>
      <c r="F660" s="19"/>
      <c r="G660" s="20" t="s">
        <v>155</v>
      </c>
      <c r="H660" s="21">
        <v>188.5</v>
      </c>
      <c r="I660" s="21">
        <v>134.5</v>
      </c>
      <c r="J660" s="21">
        <v>70</v>
      </c>
      <c r="K660" s="21"/>
    </row>
    <row r="661" spans="1:11" s="12" customFormat="1" ht="12.75" customHeight="1">
      <c r="A661" s="12" t="str">
        <f t="shared" si="35"/>
        <v>q</v>
      </c>
      <c r="B661" s="12">
        <v>11</v>
      </c>
      <c r="C661" s="12">
        <v>11</v>
      </c>
      <c r="D661" s="12">
        <v>11</v>
      </c>
      <c r="F661" s="19"/>
      <c r="G661" s="22" t="s">
        <v>159</v>
      </c>
      <c r="H661" s="21">
        <v>188.5</v>
      </c>
      <c r="I661" s="21">
        <v>134.5</v>
      </c>
      <c r="J661" s="21">
        <v>70</v>
      </c>
      <c r="K661" s="21"/>
    </row>
    <row r="662" spans="1:11" s="12" customFormat="1" ht="19.5" customHeight="1">
      <c r="A662" s="12" t="str">
        <f t="shared" si="35"/>
        <v>q</v>
      </c>
      <c r="B662" s="12">
        <v>1</v>
      </c>
      <c r="C662" s="12" t="s">
        <v>139</v>
      </c>
      <c r="D662" s="34" t="s">
        <v>125</v>
      </c>
      <c r="E662" s="34"/>
      <c r="F662" s="62">
        <v>11051</v>
      </c>
      <c r="G662" s="31" t="s">
        <v>93</v>
      </c>
      <c r="H662" s="48">
        <v>188.5</v>
      </c>
      <c r="I662" s="48">
        <v>134.5</v>
      </c>
      <c r="J662" s="48">
        <v>70</v>
      </c>
      <c r="K662" s="48"/>
    </row>
    <row r="663" spans="1:11" s="12" customFormat="1" ht="12.75" customHeight="1">
      <c r="A663" s="12" t="str">
        <f t="shared" si="35"/>
        <v>q</v>
      </c>
      <c r="B663" s="12">
        <v>4</v>
      </c>
      <c r="C663" s="12">
        <v>4</v>
      </c>
      <c r="D663" s="12">
        <v>4</v>
      </c>
      <c r="F663" s="19"/>
      <c r="G663" s="20" t="s">
        <v>155</v>
      </c>
      <c r="H663" s="21">
        <v>188.5</v>
      </c>
      <c r="I663" s="21">
        <v>134.5</v>
      </c>
      <c r="J663" s="21">
        <v>70</v>
      </c>
      <c r="K663" s="21"/>
    </row>
    <row r="664" spans="1:11" s="12" customFormat="1" ht="12.75" customHeight="1">
      <c r="A664" s="12" t="str">
        <f t="shared" si="35"/>
        <v>q</v>
      </c>
      <c r="B664" s="12">
        <v>11</v>
      </c>
      <c r="C664" s="12">
        <v>11</v>
      </c>
      <c r="D664" s="12">
        <v>11</v>
      </c>
      <c r="F664" s="19"/>
      <c r="G664" s="22" t="s">
        <v>159</v>
      </c>
      <c r="H664" s="21">
        <v>188.5</v>
      </c>
      <c r="I664" s="21">
        <v>134.5</v>
      </c>
      <c r="J664" s="21">
        <v>70</v>
      </c>
      <c r="K664" s="21"/>
    </row>
    <row r="665" spans="1:11" s="12" customFormat="1" ht="32.25" customHeight="1">
      <c r="A665" s="12" t="str">
        <f t="shared" ref="A665:A670" si="36">IF((H665+I665+J665)&gt;0,"q","c")</f>
        <v>q</v>
      </c>
      <c r="B665" s="12">
        <v>1</v>
      </c>
      <c r="C665" s="12" t="s">
        <v>139</v>
      </c>
      <c r="D665" s="34" t="s">
        <v>125</v>
      </c>
      <c r="E665" s="34"/>
      <c r="F665" s="62">
        <v>110511</v>
      </c>
      <c r="G665" s="27" t="s">
        <v>94</v>
      </c>
      <c r="H665" s="48">
        <v>35.5</v>
      </c>
      <c r="I665" s="48">
        <v>33</v>
      </c>
      <c r="J665" s="48">
        <v>40</v>
      </c>
      <c r="K665" s="48"/>
    </row>
    <row r="666" spans="1:11" s="12" customFormat="1" ht="12.75" customHeight="1">
      <c r="A666" s="12" t="str">
        <f t="shared" si="36"/>
        <v>q</v>
      </c>
      <c r="B666" s="12">
        <v>4</v>
      </c>
      <c r="C666" s="12">
        <v>4</v>
      </c>
      <c r="D666" s="12">
        <v>4</v>
      </c>
      <c r="F666" s="19"/>
      <c r="G666" s="20" t="s">
        <v>155</v>
      </c>
      <c r="H666" s="21">
        <v>35.5</v>
      </c>
      <c r="I666" s="21">
        <v>33</v>
      </c>
      <c r="J666" s="21">
        <v>40</v>
      </c>
      <c r="K666" s="21"/>
    </row>
    <row r="667" spans="1:11" s="12" customFormat="1" ht="12.75" customHeight="1">
      <c r="A667" s="12" t="str">
        <f t="shared" si="36"/>
        <v>q</v>
      </c>
      <c r="B667" s="12">
        <v>11</v>
      </c>
      <c r="C667" s="12">
        <v>11</v>
      </c>
      <c r="D667" s="12">
        <v>11</v>
      </c>
      <c r="F667" s="33"/>
      <c r="G667" s="22" t="s">
        <v>159</v>
      </c>
      <c r="H667" s="32">
        <v>35.5</v>
      </c>
      <c r="I667" s="32">
        <v>33</v>
      </c>
      <c r="J667" s="32">
        <v>40</v>
      </c>
      <c r="K667" s="32"/>
    </row>
    <row r="668" spans="1:11" s="12" customFormat="1" ht="28.5" customHeight="1">
      <c r="A668" s="12" t="str">
        <f t="shared" si="36"/>
        <v>q</v>
      </c>
      <c r="B668" s="12">
        <v>1</v>
      </c>
      <c r="C668" s="12" t="s">
        <v>139</v>
      </c>
      <c r="D668" s="34" t="s">
        <v>125</v>
      </c>
      <c r="E668" s="34"/>
      <c r="F668" s="62">
        <v>110512</v>
      </c>
      <c r="G668" s="27" t="s">
        <v>95</v>
      </c>
      <c r="H668" s="48">
        <v>153</v>
      </c>
      <c r="I668" s="48">
        <v>101.5</v>
      </c>
      <c r="J668" s="48">
        <v>30</v>
      </c>
      <c r="K668" s="48"/>
    </row>
    <row r="669" spans="1:11" s="12" customFormat="1" ht="12.75" customHeight="1">
      <c r="A669" s="12" t="str">
        <f t="shared" si="36"/>
        <v>q</v>
      </c>
      <c r="B669" s="12">
        <v>4</v>
      </c>
      <c r="C669" s="12">
        <v>4</v>
      </c>
      <c r="D669" s="12">
        <v>4</v>
      </c>
      <c r="F669" s="19"/>
      <c r="G669" s="20" t="s">
        <v>155</v>
      </c>
      <c r="H669" s="21">
        <v>153</v>
      </c>
      <c r="I669" s="21">
        <v>101.5</v>
      </c>
      <c r="J669" s="21">
        <v>30</v>
      </c>
      <c r="K669" s="21"/>
    </row>
    <row r="670" spans="1:11" s="12" customFormat="1" ht="12.75" customHeight="1">
      <c r="A670" s="12" t="str">
        <f t="shared" si="36"/>
        <v>q</v>
      </c>
      <c r="B670" s="12">
        <v>11</v>
      </c>
      <c r="C670" s="12">
        <v>11</v>
      </c>
      <c r="D670" s="12">
        <v>11</v>
      </c>
      <c r="F670" s="33"/>
      <c r="G670" s="22" t="s">
        <v>159</v>
      </c>
      <c r="H670" s="32">
        <v>153</v>
      </c>
      <c r="I670" s="32">
        <v>101.5</v>
      </c>
      <c r="J670" s="32">
        <v>30</v>
      </c>
      <c r="K670" s="32"/>
    </row>
    <row r="671" spans="1:11" ht="19.5" customHeight="1">
      <c r="A671" s="12" t="str">
        <f>IF((H671+I671+J671)&gt;0,"q","c")</f>
        <v>q</v>
      </c>
      <c r="B671" s="12">
        <v>1</v>
      </c>
      <c r="C671" s="12" t="s">
        <v>139</v>
      </c>
      <c r="D671" s="34" t="s">
        <v>125</v>
      </c>
      <c r="E671" s="34"/>
      <c r="F671" s="62">
        <v>1106</v>
      </c>
      <c r="G671" s="49" t="s">
        <v>193</v>
      </c>
      <c r="H671" s="38">
        <v>304</v>
      </c>
      <c r="I671" s="38">
        <v>72.2</v>
      </c>
      <c r="J671" s="38">
        <v>0</v>
      </c>
      <c r="K671" s="38"/>
    </row>
    <row r="672" spans="1:11" s="12" customFormat="1" ht="12.75" customHeight="1">
      <c r="A672" s="12" t="str">
        <f>IF((H672+I672+J672)&gt;0,"q","c")</f>
        <v>q</v>
      </c>
      <c r="B672" s="12">
        <v>4</v>
      </c>
      <c r="C672" s="12">
        <v>4</v>
      </c>
      <c r="D672" s="12">
        <v>4</v>
      </c>
      <c r="F672" s="19"/>
      <c r="G672" s="20" t="s">
        <v>155</v>
      </c>
      <c r="H672" s="21">
        <v>304</v>
      </c>
      <c r="I672" s="21">
        <v>72.2</v>
      </c>
      <c r="J672" s="21">
        <v>0</v>
      </c>
      <c r="K672" s="21"/>
    </row>
    <row r="673" spans="1:11" s="12" customFormat="1" ht="12.75" customHeight="1">
      <c r="A673" s="12" t="str">
        <f>IF((H673+I673+J673)&gt;0,"q","c")</f>
        <v>q</v>
      </c>
      <c r="B673" s="12">
        <v>11</v>
      </c>
      <c r="C673" s="12">
        <v>11</v>
      </c>
      <c r="D673" s="12">
        <v>11</v>
      </c>
      <c r="F673" s="19"/>
      <c r="G673" s="22" t="s">
        <v>159</v>
      </c>
      <c r="H673" s="21">
        <v>304</v>
      </c>
      <c r="I673" s="21">
        <v>72.2</v>
      </c>
      <c r="J673" s="21">
        <v>0</v>
      </c>
      <c r="K673" s="21"/>
    </row>
    <row r="674" spans="1:11" ht="19.5" customHeight="1">
      <c r="A674" s="12" t="str">
        <f t="shared" ref="A674:A694" si="37">IF((H674+I674+J674)&gt;0,"q","c")</f>
        <v>q</v>
      </c>
      <c r="B674" s="12">
        <v>1</v>
      </c>
      <c r="C674" s="12">
        <v>1</v>
      </c>
      <c r="D674" s="12">
        <v>1</v>
      </c>
      <c r="E674" s="12"/>
      <c r="F674" s="62">
        <v>11063</v>
      </c>
      <c r="G674" s="27" t="s">
        <v>97</v>
      </c>
      <c r="H674" s="38">
        <v>304</v>
      </c>
      <c r="I674" s="38">
        <v>72.2</v>
      </c>
      <c r="J674" s="38">
        <v>0</v>
      </c>
      <c r="K674" s="38"/>
    </row>
    <row r="675" spans="1:11" s="12" customFormat="1" ht="12.75" customHeight="1">
      <c r="A675" s="12" t="str">
        <f t="shared" si="37"/>
        <v>q</v>
      </c>
      <c r="B675" s="12">
        <v>4</v>
      </c>
      <c r="C675" s="12">
        <v>4</v>
      </c>
      <c r="D675" s="12">
        <v>4</v>
      </c>
      <c r="F675" s="19"/>
      <c r="G675" s="20" t="s">
        <v>155</v>
      </c>
      <c r="H675" s="21">
        <v>304</v>
      </c>
      <c r="I675" s="21">
        <v>72.2</v>
      </c>
      <c r="J675" s="21">
        <v>0</v>
      </c>
      <c r="K675" s="21"/>
    </row>
    <row r="676" spans="1:11" s="12" customFormat="1" ht="12.75" customHeight="1">
      <c r="A676" s="12" t="str">
        <f t="shared" si="37"/>
        <v>q</v>
      </c>
      <c r="B676" s="12">
        <v>11</v>
      </c>
      <c r="C676" s="12">
        <v>11</v>
      </c>
      <c r="D676" s="12">
        <v>11</v>
      </c>
      <c r="F676" s="33"/>
      <c r="G676" s="60" t="s">
        <v>159</v>
      </c>
      <c r="H676" s="32">
        <v>304</v>
      </c>
      <c r="I676" s="32">
        <v>72.2</v>
      </c>
      <c r="J676" s="32">
        <v>0</v>
      </c>
      <c r="K676" s="32"/>
    </row>
    <row r="677" spans="1:11" s="12" customFormat="1" ht="28.5" customHeight="1">
      <c r="A677" s="12" t="str">
        <f>IF((H677+I677+J677)&gt;0,"q","c")</f>
        <v>q</v>
      </c>
      <c r="B677" s="12">
        <v>1</v>
      </c>
      <c r="C677" s="12" t="s">
        <v>139</v>
      </c>
      <c r="D677" s="34" t="s">
        <v>125</v>
      </c>
      <c r="E677" s="34"/>
      <c r="F677" s="62">
        <v>1107</v>
      </c>
      <c r="G677" s="47" t="s">
        <v>96</v>
      </c>
      <c r="H677" s="38">
        <v>93</v>
      </c>
      <c r="I677" s="38">
        <v>95.4</v>
      </c>
      <c r="J677" s="38">
        <v>0</v>
      </c>
      <c r="K677" s="38"/>
    </row>
    <row r="678" spans="1:11" s="12" customFormat="1" ht="12.75" customHeight="1">
      <c r="A678" s="12" t="str">
        <f>IF((H678+I678+J678)&gt;0,"q","c")</f>
        <v>q</v>
      </c>
      <c r="B678" s="12">
        <v>13</v>
      </c>
      <c r="C678" s="12">
        <v>13</v>
      </c>
      <c r="D678" s="12">
        <v>13</v>
      </c>
      <c r="F678" s="26"/>
      <c r="G678" s="81" t="s">
        <v>161</v>
      </c>
      <c r="H678" s="38">
        <v>93</v>
      </c>
      <c r="I678" s="38">
        <v>95.4</v>
      </c>
      <c r="J678" s="38">
        <v>0</v>
      </c>
      <c r="K678" s="38"/>
    </row>
    <row r="679" spans="1:11" s="12" customFormat="1" ht="30.75" customHeight="1">
      <c r="A679" s="12" t="str">
        <f>IF((H679+I679+J679)&gt;0,"q","c")</f>
        <v>q</v>
      </c>
      <c r="B679" s="12">
        <v>1</v>
      </c>
      <c r="C679" s="12" t="s">
        <v>139</v>
      </c>
      <c r="D679" s="34" t="s">
        <v>125</v>
      </c>
      <c r="E679" s="34"/>
      <c r="F679" s="62">
        <v>1108</v>
      </c>
      <c r="G679" s="47" t="s">
        <v>221</v>
      </c>
      <c r="H679" s="38">
        <v>0</v>
      </c>
      <c r="I679" s="38">
        <v>0</v>
      </c>
      <c r="J679" s="38">
        <v>60</v>
      </c>
      <c r="K679" s="38"/>
    </row>
    <row r="680" spans="1:11" s="12" customFormat="1" ht="12.75" customHeight="1">
      <c r="A680" s="12" t="str">
        <f>IF((H680+I680+J680)&gt;0,"q","c")</f>
        <v>q</v>
      </c>
      <c r="B680" s="12">
        <v>13</v>
      </c>
      <c r="C680" s="12">
        <v>13</v>
      </c>
      <c r="D680" s="12">
        <v>13</v>
      </c>
      <c r="F680" s="23"/>
      <c r="G680" s="20" t="s">
        <v>161</v>
      </c>
      <c r="H680" s="21">
        <v>0</v>
      </c>
      <c r="I680" s="21">
        <v>0</v>
      </c>
      <c r="J680" s="21">
        <v>60</v>
      </c>
      <c r="K680" s="21"/>
    </row>
    <row r="681" spans="1:11" s="13" customFormat="1" ht="30" customHeight="1">
      <c r="A681" s="12" t="str">
        <f t="shared" si="37"/>
        <v>q</v>
      </c>
      <c r="B681" s="13">
        <v>2</v>
      </c>
      <c r="C681" s="13">
        <v>2</v>
      </c>
      <c r="D681" s="13">
        <v>2</v>
      </c>
      <c r="F681" s="64">
        <v>111</v>
      </c>
      <c r="G681" s="14" t="s">
        <v>98</v>
      </c>
      <c r="H681" s="15">
        <v>3100.5</v>
      </c>
      <c r="I681" s="15">
        <v>3836.2</v>
      </c>
      <c r="J681" s="15">
        <v>3175.8</v>
      </c>
      <c r="K681" s="15"/>
    </row>
    <row r="682" spans="1:11" s="12" customFormat="1" ht="12.75" customHeight="1">
      <c r="A682" s="12" t="str">
        <f t="shared" si="37"/>
        <v>q</v>
      </c>
      <c r="B682" s="12">
        <v>3</v>
      </c>
      <c r="C682" s="12">
        <v>3</v>
      </c>
      <c r="D682" s="12">
        <v>3</v>
      </c>
      <c r="F682" s="16"/>
      <c r="G682" s="17" t="s">
        <v>154</v>
      </c>
      <c r="H682" s="18">
        <v>92</v>
      </c>
      <c r="I682" s="18">
        <v>92</v>
      </c>
      <c r="J682" s="18">
        <v>37</v>
      </c>
      <c r="K682" s="18"/>
    </row>
    <row r="683" spans="1:11" s="12" customFormat="1" ht="12.75" customHeight="1">
      <c r="A683" s="12" t="str">
        <f t="shared" si="37"/>
        <v>q</v>
      </c>
      <c r="B683" s="12">
        <v>4</v>
      </c>
      <c r="C683" s="12">
        <v>4</v>
      </c>
      <c r="D683" s="12">
        <v>4</v>
      </c>
      <c r="F683" s="19"/>
      <c r="G683" s="20" t="s">
        <v>155</v>
      </c>
      <c r="H683" s="21">
        <v>2737.5</v>
      </c>
      <c r="I683" s="21">
        <v>1729.2</v>
      </c>
      <c r="J683" s="21">
        <v>1620.2</v>
      </c>
      <c r="K683" s="21"/>
    </row>
    <row r="684" spans="1:11" s="12" customFormat="1" ht="12.75" customHeight="1">
      <c r="A684" s="12" t="str">
        <f t="shared" si="37"/>
        <v>q</v>
      </c>
      <c r="B684" s="12">
        <v>5</v>
      </c>
      <c r="C684" s="12">
        <v>5</v>
      </c>
      <c r="D684" s="12">
        <v>5</v>
      </c>
      <c r="F684" s="19"/>
      <c r="G684" s="22" t="s">
        <v>156</v>
      </c>
      <c r="H684" s="21">
        <v>1105.8</v>
      </c>
      <c r="I684" s="21">
        <v>983.2</v>
      </c>
      <c r="J684" s="21">
        <v>668.9</v>
      </c>
      <c r="K684" s="21"/>
    </row>
    <row r="685" spans="1:11" s="12" customFormat="1" ht="12.75" customHeight="1">
      <c r="A685" s="12" t="str">
        <f t="shared" si="37"/>
        <v>q</v>
      </c>
      <c r="B685" s="12">
        <v>6</v>
      </c>
      <c r="C685" s="12">
        <v>6</v>
      </c>
      <c r="D685" s="12">
        <v>6</v>
      </c>
      <c r="F685" s="19"/>
      <c r="G685" s="22" t="s">
        <v>157</v>
      </c>
      <c r="H685" s="21">
        <v>937.1</v>
      </c>
      <c r="I685" s="21">
        <v>226.7</v>
      </c>
      <c r="J685" s="21">
        <v>322.89999999999998</v>
      </c>
      <c r="K685" s="21"/>
    </row>
    <row r="686" spans="1:11" s="12" customFormat="1" ht="12.75" customHeight="1">
      <c r="A686" s="12" t="str">
        <f t="shared" si="37"/>
        <v>q</v>
      </c>
      <c r="B686" s="12">
        <v>9</v>
      </c>
      <c r="C686" s="12">
        <v>9</v>
      </c>
      <c r="D686" s="12">
        <v>9</v>
      </c>
      <c r="F686" s="19"/>
      <c r="G686" s="22" t="s">
        <v>164</v>
      </c>
      <c r="H686" s="21">
        <v>62.4</v>
      </c>
      <c r="I686" s="21">
        <v>495.6</v>
      </c>
      <c r="J686" s="21">
        <v>615.4</v>
      </c>
      <c r="K686" s="21"/>
    </row>
    <row r="687" spans="1:11" s="12" customFormat="1" ht="12.75" customHeight="1">
      <c r="A687" s="12" t="str">
        <f t="shared" si="37"/>
        <v>q</v>
      </c>
      <c r="B687" s="12">
        <v>11</v>
      </c>
      <c r="C687" s="12">
        <v>11</v>
      </c>
      <c r="D687" s="12">
        <v>11</v>
      </c>
      <c r="F687" s="19"/>
      <c r="G687" s="22" t="s">
        <v>159</v>
      </c>
      <c r="H687" s="21">
        <v>15.9</v>
      </c>
      <c r="I687" s="21">
        <v>15.7</v>
      </c>
      <c r="J687" s="21">
        <v>5</v>
      </c>
      <c r="K687" s="21"/>
    </row>
    <row r="688" spans="1:11" ht="12.75" customHeight="1">
      <c r="A688" s="12" t="str">
        <f t="shared" si="37"/>
        <v>q</v>
      </c>
      <c r="B688" s="12">
        <v>12</v>
      </c>
      <c r="C688" s="12">
        <v>12</v>
      </c>
      <c r="D688" s="12">
        <v>12</v>
      </c>
      <c r="E688" s="12"/>
      <c r="F688" s="23"/>
      <c r="G688" s="22" t="s">
        <v>160</v>
      </c>
      <c r="H688" s="21">
        <v>616.29999999999995</v>
      </c>
      <c r="I688" s="21">
        <v>8</v>
      </c>
      <c r="J688" s="21">
        <v>8</v>
      </c>
      <c r="K688" s="21"/>
    </row>
    <row r="689" spans="1:11" s="12" customFormat="1" ht="12.75" customHeight="1">
      <c r="A689" s="12" t="str">
        <f t="shared" si="37"/>
        <v>q</v>
      </c>
      <c r="B689" s="12">
        <v>13</v>
      </c>
      <c r="C689" s="12">
        <v>13</v>
      </c>
      <c r="D689" s="12">
        <v>13</v>
      </c>
      <c r="F689" s="33"/>
      <c r="G689" s="59" t="s">
        <v>161</v>
      </c>
      <c r="H689" s="32">
        <v>363</v>
      </c>
      <c r="I689" s="32">
        <v>2107</v>
      </c>
      <c r="J689" s="32">
        <v>1555.6</v>
      </c>
      <c r="K689" s="21"/>
    </row>
    <row r="690" spans="1:11" ht="15.75" customHeight="1">
      <c r="A690" s="12" t="str">
        <f t="shared" si="37"/>
        <v>q</v>
      </c>
      <c r="B690" s="12">
        <v>1</v>
      </c>
      <c r="C690" s="12">
        <v>1</v>
      </c>
      <c r="D690" s="12">
        <v>1</v>
      </c>
      <c r="E690" s="12"/>
      <c r="F690" s="62">
        <v>1111</v>
      </c>
      <c r="G690" s="27" t="s">
        <v>98</v>
      </c>
      <c r="H690" s="38">
        <v>830.4</v>
      </c>
      <c r="I690" s="38">
        <v>892.1</v>
      </c>
      <c r="J690" s="38">
        <v>1023.8</v>
      </c>
      <c r="K690" s="38"/>
    </row>
    <row r="691" spans="1:11" s="12" customFormat="1" ht="12.75" customHeight="1">
      <c r="A691" s="12" t="str">
        <f t="shared" si="37"/>
        <v>q</v>
      </c>
      <c r="B691" s="12">
        <v>3</v>
      </c>
      <c r="C691" s="12">
        <v>3</v>
      </c>
      <c r="D691" s="12">
        <v>3</v>
      </c>
      <c r="F691" s="16"/>
      <c r="G691" s="17" t="s">
        <v>154</v>
      </c>
      <c r="H691" s="18">
        <v>36</v>
      </c>
      <c r="I691" s="18">
        <v>36</v>
      </c>
      <c r="J691" s="18">
        <v>37</v>
      </c>
      <c r="K691" s="18"/>
    </row>
    <row r="692" spans="1:11" s="12" customFormat="1" ht="12.75" customHeight="1">
      <c r="A692" s="12" t="str">
        <f t="shared" si="37"/>
        <v>q</v>
      </c>
      <c r="B692" s="12">
        <v>4</v>
      </c>
      <c r="C692" s="12">
        <v>4</v>
      </c>
      <c r="D692" s="12">
        <v>4</v>
      </c>
      <c r="F692" s="19"/>
      <c r="G692" s="20" t="s">
        <v>155</v>
      </c>
      <c r="H692" s="21">
        <v>774.5</v>
      </c>
      <c r="I692" s="21">
        <v>825.1</v>
      </c>
      <c r="J692" s="21">
        <v>1004.8</v>
      </c>
      <c r="K692" s="21"/>
    </row>
    <row r="693" spans="1:11" s="12" customFormat="1" ht="12.75" customHeight="1">
      <c r="A693" s="12" t="str">
        <f t="shared" si="37"/>
        <v>q</v>
      </c>
      <c r="B693" s="12">
        <v>5</v>
      </c>
      <c r="C693" s="12">
        <v>5</v>
      </c>
      <c r="D693" s="12">
        <v>5</v>
      </c>
      <c r="F693" s="19"/>
      <c r="G693" s="22" t="s">
        <v>156</v>
      </c>
      <c r="H693" s="21">
        <v>538.20000000000005</v>
      </c>
      <c r="I693" s="21">
        <v>620.6</v>
      </c>
      <c r="J693" s="21">
        <v>668.9</v>
      </c>
      <c r="K693" s="21"/>
    </row>
    <row r="694" spans="1:11" s="12" customFormat="1" ht="12.75" customHeight="1">
      <c r="A694" s="12" t="str">
        <f t="shared" si="37"/>
        <v>q</v>
      </c>
      <c r="B694" s="12">
        <v>6</v>
      </c>
      <c r="C694" s="12">
        <v>6</v>
      </c>
      <c r="D694" s="12">
        <v>6</v>
      </c>
      <c r="F694" s="19"/>
      <c r="G694" s="22" t="s">
        <v>157</v>
      </c>
      <c r="H694" s="21">
        <v>226.3</v>
      </c>
      <c r="I694" s="21">
        <v>181</v>
      </c>
      <c r="J694" s="21">
        <v>322.89999999999998</v>
      </c>
      <c r="K694" s="21"/>
    </row>
    <row r="695" spans="1:11" s="12" customFormat="1" ht="12.75" customHeight="1">
      <c r="A695" s="12" t="str">
        <f t="shared" ref="A695:A713" si="38">IF((H695+I695+J695)&gt;0,"q","c")</f>
        <v>q</v>
      </c>
      <c r="B695" s="12">
        <v>11</v>
      </c>
      <c r="C695" s="12">
        <v>11</v>
      </c>
      <c r="D695" s="12">
        <v>11</v>
      </c>
      <c r="F695" s="19"/>
      <c r="G695" s="22" t="s">
        <v>159</v>
      </c>
      <c r="H695" s="21">
        <v>9.9</v>
      </c>
      <c r="I695" s="21">
        <v>15.5</v>
      </c>
      <c r="J695" s="21">
        <v>5</v>
      </c>
      <c r="K695" s="21"/>
    </row>
    <row r="696" spans="1:11" ht="12.75" customHeight="1">
      <c r="A696" s="12" t="str">
        <f t="shared" si="38"/>
        <v>q</v>
      </c>
      <c r="B696" s="12">
        <v>12</v>
      </c>
      <c r="C696" s="12">
        <v>12</v>
      </c>
      <c r="D696" s="12">
        <v>12</v>
      </c>
      <c r="E696" s="12"/>
      <c r="F696" s="23"/>
      <c r="G696" s="22" t="s">
        <v>160</v>
      </c>
      <c r="H696" s="21">
        <v>0</v>
      </c>
      <c r="I696" s="21">
        <v>8</v>
      </c>
      <c r="J696" s="21">
        <v>8</v>
      </c>
      <c r="K696" s="21"/>
    </row>
    <row r="697" spans="1:11" s="12" customFormat="1" ht="12.75" customHeight="1">
      <c r="A697" s="12" t="str">
        <f t="shared" si="38"/>
        <v>q</v>
      </c>
      <c r="B697" s="12">
        <v>13</v>
      </c>
      <c r="C697" s="12">
        <v>13</v>
      </c>
      <c r="D697" s="12">
        <v>13</v>
      </c>
      <c r="F697" s="33"/>
      <c r="G697" s="20" t="s">
        <v>161</v>
      </c>
      <c r="H697" s="32">
        <v>55.9</v>
      </c>
      <c r="I697" s="32">
        <v>67</v>
      </c>
      <c r="J697" s="32">
        <v>19</v>
      </c>
      <c r="K697" s="32"/>
    </row>
    <row r="698" spans="1:11" ht="14.25" customHeight="1">
      <c r="A698" s="12" t="str">
        <f t="shared" si="38"/>
        <v>q</v>
      </c>
      <c r="B698" s="12">
        <v>1</v>
      </c>
      <c r="C698" s="12">
        <v>1</v>
      </c>
      <c r="D698" s="12">
        <v>1</v>
      </c>
      <c r="E698" s="12"/>
      <c r="F698" s="62">
        <v>1112</v>
      </c>
      <c r="G698" s="27" t="s">
        <v>99</v>
      </c>
      <c r="H698" s="38">
        <v>727.7</v>
      </c>
      <c r="I698" s="38">
        <v>408.5</v>
      </c>
      <c r="J698" s="38">
        <v>0</v>
      </c>
      <c r="K698" s="38"/>
    </row>
    <row r="699" spans="1:11" s="12" customFormat="1" ht="12.75" customHeight="1">
      <c r="A699" s="12" t="str">
        <f t="shared" si="38"/>
        <v>q</v>
      </c>
      <c r="B699" s="12">
        <v>3</v>
      </c>
      <c r="C699" s="12">
        <v>3</v>
      </c>
      <c r="D699" s="12">
        <v>3</v>
      </c>
      <c r="F699" s="16"/>
      <c r="G699" s="17" t="s">
        <v>154</v>
      </c>
      <c r="H699" s="18">
        <v>56</v>
      </c>
      <c r="I699" s="18">
        <v>56</v>
      </c>
      <c r="J699" s="18">
        <v>0</v>
      </c>
      <c r="K699" s="18"/>
    </row>
    <row r="700" spans="1:11" s="12" customFormat="1" ht="12.75" customHeight="1">
      <c r="A700" s="12" t="str">
        <f t="shared" si="38"/>
        <v>q</v>
      </c>
      <c r="B700" s="12">
        <v>4</v>
      </c>
      <c r="C700" s="12">
        <v>4</v>
      </c>
      <c r="D700" s="12">
        <v>4</v>
      </c>
      <c r="F700" s="19"/>
      <c r="G700" s="20" t="s">
        <v>155</v>
      </c>
      <c r="H700" s="21">
        <v>713.8</v>
      </c>
      <c r="I700" s="21">
        <v>408.5</v>
      </c>
      <c r="J700" s="21">
        <v>0</v>
      </c>
      <c r="K700" s="21"/>
    </row>
    <row r="701" spans="1:11" s="12" customFormat="1" ht="12.75" customHeight="1">
      <c r="A701" s="12" t="str">
        <f t="shared" si="38"/>
        <v>q</v>
      </c>
      <c r="B701" s="12">
        <v>5</v>
      </c>
      <c r="C701" s="12">
        <v>5</v>
      </c>
      <c r="D701" s="12">
        <v>5</v>
      </c>
      <c r="F701" s="19"/>
      <c r="G701" s="22" t="s">
        <v>156</v>
      </c>
      <c r="H701" s="21">
        <v>567.6</v>
      </c>
      <c r="I701" s="21">
        <v>362.6</v>
      </c>
      <c r="J701" s="21">
        <v>0</v>
      </c>
      <c r="K701" s="21"/>
    </row>
    <row r="702" spans="1:11" s="12" customFormat="1" ht="12.75" customHeight="1">
      <c r="A702" s="12" t="str">
        <f t="shared" si="38"/>
        <v>q</v>
      </c>
      <c r="B702" s="12">
        <v>6</v>
      </c>
      <c r="C702" s="12">
        <v>6</v>
      </c>
      <c r="D702" s="12">
        <v>6</v>
      </c>
      <c r="F702" s="19"/>
      <c r="G702" s="22" t="s">
        <v>157</v>
      </c>
      <c r="H702" s="21">
        <v>140.30000000000001</v>
      </c>
      <c r="I702" s="21">
        <v>45.7</v>
      </c>
      <c r="J702" s="21">
        <v>0</v>
      </c>
      <c r="K702" s="21"/>
    </row>
    <row r="703" spans="1:11" s="12" customFormat="1" ht="12.75" customHeight="1">
      <c r="A703" s="12" t="str">
        <f t="shared" si="38"/>
        <v>q</v>
      </c>
      <c r="B703" s="12">
        <v>11</v>
      </c>
      <c r="C703" s="12">
        <v>11</v>
      </c>
      <c r="D703" s="12">
        <v>11</v>
      </c>
      <c r="F703" s="19"/>
      <c r="G703" s="22" t="s">
        <v>159</v>
      </c>
      <c r="H703" s="21">
        <v>6</v>
      </c>
      <c r="I703" s="21">
        <v>0.2</v>
      </c>
      <c r="J703" s="21">
        <v>0</v>
      </c>
      <c r="K703" s="21"/>
    </row>
    <row r="704" spans="1:11" s="12" customFormat="1" ht="12.75" customHeight="1">
      <c r="A704" s="12" t="str">
        <f t="shared" si="38"/>
        <v>q</v>
      </c>
      <c r="B704" s="12">
        <v>13</v>
      </c>
      <c r="C704" s="12">
        <v>13</v>
      </c>
      <c r="D704" s="12">
        <v>13</v>
      </c>
      <c r="F704" s="33"/>
      <c r="G704" s="59" t="s">
        <v>161</v>
      </c>
      <c r="H704" s="32">
        <v>13.9</v>
      </c>
      <c r="I704" s="32">
        <v>0</v>
      </c>
      <c r="J704" s="32">
        <v>0</v>
      </c>
      <c r="K704" s="21"/>
    </row>
    <row r="705" spans="1:11" s="12" customFormat="1" ht="14.25" customHeight="1">
      <c r="A705" s="12" t="str">
        <f t="shared" si="38"/>
        <v>q</v>
      </c>
      <c r="B705" s="12">
        <v>1</v>
      </c>
      <c r="C705" s="12">
        <v>1</v>
      </c>
      <c r="D705" s="12">
        <v>1</v>
      </c>
      <c r="F705" s="62">
        <v>1113</v>
      </c>
      <c r="G705" s="27" t="s">
        <v>100</v>
      </c>
      <c r="H705" s="38">
        <v>162</v>
      </c>
      <c r="I705" s="38">
        <v>418</v>
      </c>
      <c r="J705" s="38">
        <v>317</v>
      </c>
      <c r="K705" s="38"/>
    </row>
    <row r="706" spans="1:11" s="12" customFormat="1" ht="12.75" customHeight="1">
      <c r="A706" s="12" t="str">
        <f t="shared" si="38"/>
        <v>q</v>
      </c>
      <c r="B706" s="12">
        <v>4</v>
      </c>
      <c r="C706" s="12">
        <v>4</v>
      </c>
      <c r="D706" s="12">
        <v>4</v>
      </c>
      <c r="F706" s="19"/>
      <c r="G706" s="20" t="s">
        <v>155</v>
      </c>
      <c r="H706" s="21">
        <v>62.4</v>
      </c>
      <c r="I706" s="21">
        <v>192</v>
      </c>
      <c r="J706" s="21">
        <v>217</v>
      </c>
      <c r="K706" s="21"/>
    </row>
    <row r="707" spans="1:11" s="12" customFormat="1" ht="12.75" customHeight="1">
      <c r="A707" s="12" t="str">
        <f t="shared" si="38"/>
        <v>q</v>
      </c>
      <c r="B707" s="12">
        <v>9</v>
      </c>
      <c r="C707" s="12">
        <v>9</v>
      </c>
      <c r="D707" s="12">
        <v>9</v>
      </c>
      <c r="F707" s="19"/>
      <c r="G707" s="22" t="s">
        <v>164</v>
      </c>
      <c r="H707" s="21">
        <v>62.4</v>
      </c>
      <c r="I707" s="21">
        <v>192</v>
      </c>
      <c r="J707" s="21">
        <v>217</v>
      </c>
      <c r="K707" s="21"/>
    </row>
    <row r="708" spans="1:11" s="12" customFormat="1" ht="12.75" customHeight="1">
      <c r="A708" s="12" t="str">
        <f t="shared" si="38"/>
        <v>q</v>
      </c>
      <c r="B708" s="12">
        <v>13</v>
      </c>
      <c r="C708" s="12">
        <v>13</v>
      </c>
      <c r="D708" s="12">
        <v>13</v>
      </c>
      <c r="F708" s="19"/>
      <c r="G708" s="20" t="s">
        <v>161</v>
      </c>
      <c r="H708" s="21">
        <v>99.7</v>
      </c>
      <c r="I708" s="21">
        <v>226</v>
      </c>
      <c r="J708" s="21">
        <v>100</v>
      </c>
      <c r="K708" s="21"/>
    </row>
    <row r="709" spans="1:11" ht="15.75" customHeight="1">
      <c r="A709" s="12" t="str">
        <f t="shared" si="38"/>
        <v>q</v>
      </c>
      <c r="B709" s="12">
        <v>1</v>
      </c>
      <c r="C709" s="12" t="s">
        <v>139</v>
      </c>
      <c r="D709" s="12" t="s">
        <v>139</v>
      </c>
      <c r="E709" s="12"/>
      <c r="F709" s="62">
        <v>1114</v>
      </c>
      <c r="G709" s="31" t="s">
        <v>101</v>
      </c>
      <c r="H709" s="28">
        <v>928.1</v>
      </c>
      <c r="I709" s="28">
        <v>1197.5999999999999</v>
      </c>
      <c r="J709" s="28">
        <v>1030</v>
      </c>
      <c r="K709" s="28"/>
    </row>
    <row r="710" spans="1:11" s="12" customFormat="1" ht="12.75" customHeight="1">
      <c r="A710" s="12" t="str">
        <f t="shared" si="38"/>
        <v>q</v>
      </c>
      <c r="B710" s="12">
        <v>4</v>
      </c>
      <c r="C710" s="12">
        <v>4</v>
      </c>
      <c r="D710" s="12">
        <v>4</v>
      </c>
      <c r="F710" s="19"/>
      <c r="G710" s="20" t="s">
        <v>155</v>
      </c>
      <c r="H710" s="21">
        <v>734.6</v>
      </c>
      <c r="I710" s="21">
        <v>0</v>
      </c>
      <c r="J710" s="21">
        <v>0</v>
      </c>
      <c r="K710" s="21"/>
    </row>
    <row r="711" spans="1:11" s="12" customFormat="1" ht="12.75" customHeight="1">
      <c r="A711" s="12" t="str">
        <f t="shared" si="38"/>
        <v>q</v>
      </c>
      <c r="B711" s="12">
        <v>6</v>
      </c>
      <c r="C711" s="12">
        <v>6</v>
      </c>
      <c r="D711" s="12">
        <v>6</v>
      </c>
      <c r="F711" s="19"/>
      <c r="G711" s="22" t="s">
        <v>157</v>
      </c>
      <c r="H711" s="21">
        <v>570.5</v>
      </c>
      <c r="I711" s="21">
        <v>0</v>
      </c>
      <c r="J711" s="21">
        <v>0</v>
      </c>
      <c r="K711" s="21"/>
    </row>
    <row r="712" spans="1:11" ht="12.75" customHeight="1">
      <c r="A712" s="12" t="str">
        <f t="shared" si="38"/>
        <v>q</v>
      </c>
      <c r="B712" s="12">
        <v>12</v>
      </c>
      <c r="C712" s="12">
        <v>12</v>
      </c>
      <c r="D712" s="12">
        <v>12</v>
      </c>
      <c r="E712" s="12"/>
      <c r="F712" s="23"/>
      <c r="G712" s="22" t="s">
        <v>160</v>
      </c>
      <c r="H712" s="21">
        <v>164.1</v>
      </c>
      <c r="I712" s="21">
        <v>0</v>
      </c>
      <c r="J712" s="21">
        <v>0</v>
      </c>
      <c r="K712" s="21"/>
    </row>
    <row r="713" spans="1:11" s="12" customFormat="1" ht="12.75" customHeight="1">
      <c r="A713" s="12" t="str">
        <f t="shared" si="38"/>
        <v>q</v>
      </c>
      <c r="B713" s="12">
        <v>13</v>
      </c>
      <c r="C713" s="12">
        <v>13</v>
      </c>
      <c r="D713" s="12">
        <v>13</v>
      </c>
      <c r="F713" s="33"/>
      <c r="G713" s="20" t="s">
        <v>161</v>
      </c>
      <c r="H713" s="32">
        <v>193.5</v>
      </c>
      <c r="I713" s="32">
        <v>1197.5999999999999</v>
      </c>
      <c r="J713" s="32">
        <v>1030</v>
      </c>
      <c r="K713" s="32"/>
    </row>
    <row r="714" spans="1:11" ht="15.75" customHeight="1">
      <c r="A714" s="12" t="str">
        <f t="shared" ref="A714:A723" si="39">IF((H714+I714+J714)&gt;0,"q","c")</f>
        <v>q</v>
      </c>
      <c r="B714" s="12">
        <v>1</v>
      </c>
      <c r="C714" s="12" t="s">
        <v>139</v>
      </c>
      <c r="D714" s="34" t="s">
        <v>125</v>
      </c>
      <c r="E714" s="34"/>
      <c r="F714" s="62">
        <v>11143</v>
      </c>
      <c r="G714" s="27" t="s">
        <v>102</v>
      </c>
      <c r="H714" s="50">
        <v>349.3</v>
      </c>
      <c r="I714" s="50">
        <v>0</v>
      </c>
      <c r="J714" s="50">
        <v>0</v>
      </c>
      <c r="K714" s="50"/>
    </row>
    <row r="715" spans="1:11" s="12" customFormat="1" ht="12.75" customHeight="1">
      <c r="A715" s="12" t="str">
        <f t="shared" si="39"/>
        <v>q</v>
      </c>
      <c r="B715" s="12">
        <v>4</v>
      </c>
      <c r="C715" s="12">
        <v>4</v>
      </c>
      <c r="D715" s="12">
        <v>4</v>
      </c>
      <c r="F715" s="19"/>
      <c r="G715" s="20" t="s">
        <v>155</v>
      </c>
      <c r="H715" s="51">
        <v>349.3</v>
      </c>
      <c r="I715" s="51">
        <v>0</v>
      </c>
      <c r="J715" s="51">
        <v>0</v>
      </c>
      <c r="K715" s="51"/>
    </row>
    <row r="716" spans="1:11" s="12" customFormat="1" ht="12.75" customHeight="1">
      <c r="A716" s="12" t="str">
        <f t="shared" si="39"/>
        <v>q</v>
      </c>
      <c r="B716" s="12">
        <v>6</v>
      </c>
      <c r="C716" s="12">
        <v>6</v>
      </c>
      <c r="D716" s="12">
        <v>6</v>
      </c>
      <c r="F716" s="19"/>
      <c r="G716" s="22" t="s">
        <v>157</v>
      </c>
      <c r="H716" s="51">
        <v>349.3</v>
      </c>
      <c r="I716" s="51">
        <v>0</v>
      </c>
      <c r="J716" s="51">
        <v>0</v>
      </c>
      <c r="K716" s="52"/>
    </row>
    <row r="717" spans="1:11" ht="30" customHeight="1">
      <c r="A717" s="12" t="str">
        <f t="shared" si="39"/>
        <v>q</v>
      </c>
      <c r="B717" s="12">
        <v>1</v>
      </c>
      <c r="C717" s="12" t="s">
        <v>139</v>
      </c>
      <c r="D717" s="34" t="s">
        <v>125</v>
      </c>
      <c r="E717" s="34"/>
      <c r="F717" s="62">
        <v>11144</v>
      </c>
      <c r="G717" s="27" t="s">
        <v>103</v>
      </c>
      <c r="H717" s="48">
        <v>69.7</v>
      </c>
      <c r="I717" s="48">
        <v>0</v>
      </c>
      <c r="J717" s="48">
        <v>0</v>
      </c>
      <c r="K717" s="48"/>
    </row>
    <row r="718" spans="1:11" s="12" customFormat="1" ht="12.75" customHeight="1">
      <c r="A718" s="12" t="str">
        <f t="shared" si="39"/>
        <v>q</v>
      </c>
      <c r="B718" s="12">
        <v>4</v>
      </c>
      <c r="C718" s="12">
        <v>4</v>
      </c>
      <c r="D718" s="12">
        <v>4</v>
      </c>
      <c r="F718" s="19"/>
      <c r="G718" s="20" t="s">
        <v>155</v>
      </c>
      <c r="H718" s="51">
        <v>69.7</v>
      </c>
      <c r="I718" s="51">
        <v>0</v>
      </c>
      <c r="J718" s="51">
        <v>0</v>
      </c>
      <c r="K718" s="51"/>
    </row>
    <row r="719" spans="1:11" s="12" customFormat="1" ht="12.75" customHeight="1">
      <c r="A719" s="12" t="str">
        <f t="shared" si="39"/>
        <v>q</v>
      </c>
      <c r="B719" s="12">
        <v>6</v>
      </c>
      <c r="C719" s="12">
        <v>6</v>
      </c>
      <c r="D719" s="12">
        <v>6</v>
      </c>
      <c r="F719" s="19"/>
      <c r="G719" s="22" t="s">
        <v>157</v>
      </c>
      <c r="H719" s="51">
        <v>69.7</v>
      </c>
      <c r="I719" s="51">
        <v>0</v>
      </c>
      <c r="J719" s="51">
        <v>0</v>
      </c>
      <c r="K719" s="52"/>
    </row>
    <row r="720" spans="1:11" ht="30" customHeight="1">
      <c r="A720" s="12" t="str">
        <f t="shared" si="39"/>
        <v>q</v>
      </c>
      <c r="B720" s="12">
        <v>1</v>
      </c>
      <c r="C720" s="12" t="s">
        <v>139</v>
      </c>
      <c r="D720" s="34" t="s">
        <v>125</v>
      </c>
      <c r="E720" s="34"/>
      <c r="F720" s="62">
        <v>11145</v>
      </c>
      <c r="G720" s="27" t="s">
        <v>146</v>
      </c>
      <c r="H720" s="50">
        <v>193.5</v>
      </c>
      <c r="I720" s="50">
        <v>1197.5999999999999</v>
      </c>
      <c r="J720" s="50">
        <v>1000</v>
      </c>
      <c r="K720" s="50"/>
    </row>
    <row r="721" spans="1:11" s="12" customFormat="1" ht="12.75" customHeight="1">
      <c r="A721" s="12" t="str">
        <f t="shared" si="39"/>
        <v>q</v>
      </c>
      <c r="B721" s="12">
        <v>13</v>
      </c>
      <c r="C721" s="12">
        <v>13</v>
      </c>
      <c r="D721" s="12">
        <v>13</v>
      </c>
      <c r="F721" s="33"/>
      <c r="G721" s="20" t="s">
        <v>161</v>
      </c>
      <c r="H721" s="52">
        <v>193.5</v>
      </c>
      <c r="I721" s="52">
        <v>1197.5999999999999</v>
      </c>
      <c r="J721" s="52">
        <v>1000</v>
      </c>
      <c r="K721" s="52"/>
    </row>
    <row r="722" spans="1:11" ht="32.25" customHeight="1">
      <c r="A722" s="12" t="str">
        <f t="shared" si="39"/>
        <v>q</v>
      </c>
      <c r="B722" s="12">
        <v>1</v>
      </c>
      <c r="C722" s="12" t="s">
        <v>139</v>
      </c>
      <c r="D722" s="34" t="s">
        <v>125</v>
      </c>
      <c r="E722" s="34"/>
      <c r="F722" s="62">
        <v>11146</v>
      </c>
      <c r="G722" s="27" t="s">
        <v>104</v>
      </c>
      <c r="H722" s="50">
        <v>139.30000000000001</v>
      </c>
      <c r="I722" s="50">
        <v>0</v>
      </c>
      <c r="J722" s="50">
        <v>0</v>
      </c>
      <c r="K722" s="50"/>
    </row>
    <row r="723" spans="1:11" s="12" customFormat="1" ht="12.75" customHeight="1">
      <c r="A723" s="12" t="str">
        <f t="shared" si="39"/>
        <v>q</v>
      </c>
      <c r="B723" s="12">
        <v>4</v>
      </c>
      <c r="C723" s="12">
        <v>4</v>
      </c>
      <c r="D723" s="12">
        <v>4</v>
      </c>
      <c r="F723" s="19"/>
      <c r="G723" s="20" t="s">
        <v>155</v>
      </c>
      <c r="H723" s="51">
        <v>139.30000000000001</v>
      </c>
      <c r="I723" s="51">
        <v>0</v>
      </c>
      <c r="J723" s="51">
        <v>0</v>
      </c>
      <c r="K723" s="51"/>
    </row>
    <row r="724" spans="1:11" ht="12.75" customHeight="1">
      <c r="A724" s="12" t="str">
        <f t="shared" ref="A724:A732" si="40">IF((H724+I724+J724)&gt;0,"q","c")</f>
        <v>q</v>
      </c>
      <c r="B724" s="12">
        <v>12</v>
      </c>
      <c r="C724" s="12">
        <v>12</v>
      </c>
      <c r="D724" s="12">
        <v>12</v>
      </c>
      <c r="E724" s="12"/>
      <c r="F724" s="23"/>
      <c r="G724" s="22" t="s">
        <v>160</v>
      </c>
      <c r="H724" s="21">
        <v>139.30000000000001</v>
      </c>
      <c r="I724" s="21">
        <v>0</v>
      </c>
      <c r="J724" s="21">
        <v>0</v>
      </c>
      <c r="K724" s="21"/>
    </row>
    <row r="725" spans="1:11" ht="29.25" customHeight="1">
      <c r="A725" s="12" t="str">
        <f t="shared" si="40"/>
        <v>q</v>
      </c>
      <c r="B725" s="12">
        <v>1</v>
      </c>
      <c r="C725" s="12" t="s">
        <v>139</v>
      </c>
      <c r="D725" s="34" t="s">
        <v>125</v>
      </c>
      <c r="E725" s="34"/>
      <c r="F725" s="62">
        <v>11147</v>
      </c>
      <c r="G725" s="27" t="s">
        <v>105</v>
      </c>
      <c r="H725" s="48">
        <v>151.5</v>
      </c>
      <c r="I725" s="48">
        <v>0</v>
      </c>
      <c r="J725" s="48">
        <v>0</v>
      </c>
      <c r="K725" s="48"/>
    </row>
    <row r="726" spans="1:11" s="12" customFormat="1" ht="12.75" customHeight="1">
      <c r="A726" s="12" t="str">
        <f t="shared" si="40"/>
        <v>q</v>
      </c>
      <c r="B726" s="12">
        <v>4</v>
      </c>
      <c r="C726" s="12">
        <v>4</v>
      </c>
      <c r="D726" s="12">
        <v>4</v>
      </c>
      <c r="F726" s="19"/>
      <c r="G726" s="20" t="s">
        <v>155</v>
      </c>
      <c r="H726" s="51">
        <v>151.5</v>
      </c>
      <c r="I726" s="51">
        <v>0</v>
      </c>
      <c r="J726" s="51">
        <v>0</v>
      </c>
      <c r="K726" s="51"/>
    </row>
    <row r="727" spans="1:11" s="12" customFormat="1" ht="12.75" customHeight="1">
      <c r="A727" s="12" t="str">
        <f t="shared" si="40"/>
        <v>q</v>
      </c>
      <c r="B727" s="12">
        <v>6</v>
      </c>
      <c r="C727" s="12">
        <v>6</v>
      </c>
      <c r="D727" s="12">
        <v>6</v>
      </c>
      <c r="F727" s="19"/>
      <c r="G727" s="22" t="s">
        <v>157</v>
      </c>
      <c r="H727" s="51">
        <v>151.5</v>
      </c>
      <c r="I727" s="51">
        <v>0</v>
      </c>
      <c r="J727" s="51">
        <v>0</v>
      </c>
      <c r="K727" s="51"/>
    </row>
    <row r="728" spans="1:11" ht="15.75" customHeight="1">
      <c r="A728" s="12" t="str">
        <f t="shared" si="40"/>
        <v>q</v>
      </c>
      <c r="B728" s="12">
        <v>1</v>
      </c>
      <c r="C728" s="12" t="s">
        <v>139</v>
      </c>
      <c r="D728" s="34" t="s">
        <v>125</v>
      </c>
      <c r="E728" s="34"/>
      <c r="F728" s="62">
        <v>11148</v>
      </c>
      <c r="G728" s="47" t="s">
        <v>107</v>
      </c>
      <c r="H728" s="48">
        <v>24.8</v>
      </c>
      <c r="I728" s="53">
        <v>0</v>
      </c>
      <c r="J728" s="53">
        <v>0</v>
      </c>
      <c r="K728" s="53"/>
    </row>
    <row r="729" spans="1:11" s="12" customFormat="1" ht="12.75" customHeight="1">
      <c r="A729" s="12" t="str">
        <f t="shared" si="40"/>
        <v>q</v>
      </c>
      <c r="B729" s="12">
        <v>4</v>
      </c>
      <c r="C729" s="12">
        <v>4</v>
      </c>
      <c r="D729" s="12">
        <v>4</v>
      </c>
      <c r="F729" s="19"/>
      <c r="G729" s="20" t="s">
        <v>155</v>
      </c>
      <c r="H729" s="21">
        <v>24.8</v>
      </c>
      <c r="I729" s="21">
        <v>0</v>
      </c>
      <c r="J729" s="21">
        <v>0</v>
      </c>
      <c r="K729" s="21"/>
    </row>
    <row r="730" spans="1:11" ht="12.75" customHeight="1">
      <c r="A730" s="12" t="str">
        <f t="shared" si="40"/>
        <v>q</v>
      </c>
      <c r="B730" s="12">
        <v>12</v>
      </c>
      <c r="C730" s="12">
        <v>12</v>
      </c>
      <c r="D730" s="12">
        <v>12</v>
      </c>
      <c r="E730" s="12"/>
      <c r="F730" s="23"/>
      <c r="G730" s="22" t="s">
        <v>160</v>
      </c>
      <c r="H730" s="21">
        <v>24.8</v>
      </c>
      <c r="I730" s="21">
        <v>0</v>
      </c>
      <c r="J730" s="21">
        <v>0</v>
      </c>
      <c r="K730" s="21"/>
    </row>
    <row r="731" spans="1:11" ht="30">
      <c r="A731" s="12" t="str">
        <f t="shared" si="40"/>
        <v>q</v>
      </c>
      <c r="B731" s="12">
        <v>1</v>
      </c>
      <c r="C731" s="12" t="s">
        <v>139</v>
      </c>
      <c r="D731" s="34" t="s">
        <v>125</v>
      </c>
      <c r="E731" s="34"/>
      <c r="F731" s="62">
        <v>11149</v>
      </c>
      <c r="G731" s="47" t="s">
        <v>209</v>
      </c>
      <c r="H731" s="48">
        <v>0</v>
      </c>
      <c r="I731" s="48">
        <v>0</v>
      </c>
      <c r="J731" s="48">
        <v>30</v>
      </c>
      <c r="K731" s="48"/>
    </row>
    <row r="732" spans="1:11" s="12" customFormat="1" ht="12.75" customHeight="1">
      <c r="A732" s="12" t="str">
        <f t="shared" si="40"/>
        <v>q</v>
      </c>
      <c r="B732" s="12">
        <v>13</v>
      </c>
      <c r="C732" s="12">
        <v>13</v>
      </c>
      <c r="D732" s="12">
        <v>13</v>
      </c>
      <c r="F732" s="19"/>
      <c r="G732" s="20" t="s">
        <v>161</v>
      </c>
      <c r="H732" s="21">
        <v>0</v>
      </c>
      <c r="I732" s="21">
        <v>0</v>
      </c>
      <c r="J732" s="21">
        <v>30</v>
      </c>
      <c r="K732" s="21"/>
    </row>
    <row r="733" spans="1:11" ht="15.75" customHeight="1">
      <c r="A733" s="12" t="str">
        <f>IF((H733+I733+J733)&gt;0,"q","c")</f>
        <v>q</v>
      </c>
      <c r="B733" s="12">
        <v>1</v>
      </c>
      <c r="C733" s="12" t="s">
        <v>139</v>
      </c>
      <c r="D733" s="34" t="s">
        <v>125</v>
      </c>
      <c r="E733" s="34"/>
      <c r="F733" s="62">
        <v>1116</v>
      </c>
      <c r="G733" s="27" t="s">
        <v>108</v>
      </c>
      <c r="H733" s="48">
        <v>452.2</v>
      </c>
      <c r="I733" s="53">
        <v>0</v>
      </c>
      <c r="J733" s="53">
        <v>0</v>
      </c>
      <c r="K733" s="53"/>
    </row>
    <row r="734" spans="1:11" s="12" customFormat="1" ht="12.75" customHeight="1">
      <c r="A734" s="12" t="str">
        <f>IF((H734+I734+J734)&gt;0,"q","c")</f>
        <v>q</v>
      </c>
      <c r="B734" s="12">
        <v>4</v>
      </c>
      <c r="C734" s="12">
        <v>4</v>
      </c>
      <c r="D734" s="12">
        <v>4</v>
      </c>
      <c r="F734" s="19"/>
      <c r="G734" s="20" t="s">
        <v>155</v>
      </c>
      <c r="H734" s="21">
        <v>452.2</v>
      </c>
      <c r="I734" s="21">
        <v>0</v>
      </c>
      <c r="J734" s="21">
        <v>0</v>
      </c>
      <c r="K734" s="21"/>
    </row>
    <row r="735" spans="1:11" ht="12.75" customHeight="1">
      <c r="A735" s="12" t="str">
        <f t="shared" ref="A735:A753" si="41">IF((H735+I735+J735)&gt;0,"q","c")</f>
        <v>q</v>
      </c>
      <c r="B735" s="12">
        <v>12</v>
      </c>
      <c r="C735" s="12">
        <v>12</v>
      </c>
      <c r="D735" s="12">
        <v>12</v>
      </c>
      <c r="E735" s="12"/>
      <c r="F735" s="37"/>
      <c r="G735" s="60" t="s">
        <v>160</v>
      </c>
      <c r="H735" s="32">
        <v>452.2</v>
      </c>
      <c r="I735" s="32">
        <v>0</v>
      </c>
      <c r="J735" s="32">
        <v>0</v>
      </c>
      <c r="K735" s="32"/>
    </row>
    <row r="736" spans="1:11" ht="15.75" customHeight="1">
      <c r="A736" s="12" t="str">
        <f t="shared" si="41"/>
        <v>q</v>
      </c>
      <c r="B736" s="12">
        <v>1</v>
      </c>
      <c r="C736" s="12" t="s">
        <v>139</v>
      </c>
      <c r="D736" s="34" t="s">
        <v>125</v>
      </c>
      <c r="E736" s="34"/>
      <c r="F736" s="62">
        <v>1119</v>
      </c>
      <c r="G736" s="27" t="s">
        <v>210</v>
      </c>
      <c r="H736" s="38">
        <v>0</v>
      </c>
      <c r="I736" s="38">
        <v>920</v>
      </c>
      <c r="J736" s="38">
        <v>805</v>
      </c>
      <c r="K736" s="38"/>
    </row>
    <row r="737" spans="1:11" s="12" customFormat="1" ht="12.75" customHeight="1">
      <c r="A737" s="12" t="str">
        <f t="shared" si="41"/>
        <v>q</v>
      </c>
      <c r="B737" s="12">
        <v>4</v>
      </c>
      <c r="C737" s="12">
        <v>4</v>
      </c>
      <c r="D737" s="12">
        <v>4</v>
      </c>
      <c r="F737" s="19"/>
      <c r="G737" s="20" t="s">
        <v>155</v>
      </c>
      <c r="H737" s="21">
        <v>0</v>
      </c>
      <c r="I737" s="21">
        <v>303.60000000000002</v>
      </c>
      <c r="J737" s="21">
        <v>398.4</v>
      </c>
      <c r="K737" s="21"/>
    </row>
    <row r="738" spans="1:11" s="12" customFormat="1" ht="12.75" customHeight="1">
      <c r="A738" s="12" t="str">
        <f t="shared" si="41"/>
        <v>q</v>
      </c>
      <c r="B738" s="12">
        <v>9</v>
      </c>
      <c r="C738" s="12">
        <v>9</v>
      </c>
      <c r="D738" s="12">
        <v>9</v>
      </c>
      <c r="F738" s="19"/>
      <c r="G738" s="22" t="s">
        <v>164</v>
      </c>
      <c r="H738" s="21">
        <v>0</v>
      </c>
      <c r="I738" s="21">
        <v>303.60000000000002</v>
      </c>
      <c r="J738" s="21">
        <v>398.4</v>
      </c>
      <c r="K738" s="21"/>
    </row>
    <row r="739" spans="1:11" s="12" customFormat="1" ht="12.75" customHeight="1">
      <c r="A739" s="12" t="str">
        <f t="shared" si="41"/>
        <v>q</v>
      </c>
      <c r="B739" s="12">
        <v>13</v>
      </c>
      <c r="C739" s="12">
        <v>13</v>
      </c>
      <c r="D739" s="12">
        <v>13</v>
      </c>
      <c r="F739" s="33"/>
      <c r="G739" s="59" t="s">
        <v>161</v>
      </c>
      <c r="H739" s="32">
        <v>0</v>
      </c>
      <c r="I739" s="32">
        <v>616.4</v>
      </c>
      <c r="J739" s="32">
        <v>406.6</v>
      </c>
      <c r="K739" s="32"/>
    </row>
    <row r="740" spans="1:11" s="13" customFormat="1" ht="21" customHeight="1">
      <c r="A740" s="12" t="str">
        <f t="shared" si="41"/>
        <v>q</v>
      </c>
      <c r="B740" s="13">
        <v>2</v>
      </c>
      <c r="C740" s="13">
        <v>2</v>
      </c>
      <c r="D740" s="13">
        <v>2</v>
      </c>
      <c r="F740" s="64">
        <v>113</v>
      </c>
      <c r="G740" s="55" t="s">
        <v>115</v>
      </c>
      <c r="H740" s="15">
        <v>15922.5</v>
      </c>
      <c r="I740" s="15">
        <v>17371.8</v>
      </c>
      <c r="J740" s="15">
        <v>14569.4</v>
      </c>
      <c r="K740" s="15"/>
    </row>
    <row r="741" spans="1:11" s="12" customFormat="1" ht="12.75" customHeight="1">
      <c r="A741" s="12" t="str">
        <f t="shared" si="41"/>
        <v>q</v>
      </c>
      <c r="B741" s="12">
        <v>4</v>
      </c>
      <c r="C741" s="12">
        <v>4</v>
      </c>
      <c r="D741" s="12">
        <v>4</v>
      </c>
      <c r="F741" s="19"/>
      <c r="G741" s="20" t="s">
        <v>155</v>
      </c>
      <c r="H741" s="21">
        <v>6873.4</v>
      </c>
      <c r="I741" s="21">
        <v>10588.8</v>
      </c>
      <c r="J741" s="21">
        <v>11126.3</v>
      </c>
      <c r="K741" s="21"/>
    </row>
    <row r="742" spans="1:11" s="12" customFormat="1" ht="12.75" customHeight="1">
      <c r="A742" s="12" t="str">
        <f t="shared" si="41"/>
        <v>q</v>
      </c>
      <c r="B742" s="12">
        <v>9</v>
      </c>
      <c r="C742" s="12">
        <v>9</v>
      </c>
      <c r="D742" s="12">
        <v>9</v>
      </c>
      <c r="F742" s="19"/>
      <c r="G742" s="22" t="s">
        <v>164</v>
      </c>
      <c r="H742" s="21">
        <v>6873.4</v>
      </c>
      <c r="I742" s="21">
        <v>10588.8</v>
      </c>
      <c r="J742" s="21">
        <v>11126.3</v>
      </c>
      <c r="K742" s="21"/>
    </row>
    <row r="743" spans="1:11" s="12" customFormat="1" ht="12.75" customHeight="1">
      <c r="A743" s="12" t="str">
        <f t="shared" si="41"/>
        <v>q</v>
      </c>
      <c r="B743" s="12">
        <v>13</v>
      </c>
      <c r="C743" s="12">
        <v>13</v>
      </c>
      <c r="D743" s="12">
        <v>13</v>
      </c>
      <c r="F743" s="33"/>
      <c r="G743" s="59" t="s">
        <v>161</v>
      </c>
      <c r="H743" s="32">
        <v>9049.1</v>
      </c>
      <c r="I743" s="32">
        <v>6783</v>
      </c>
      <c r="J743" s="32">
        <v>3443.1</v>
      </c>
      <c r="K743" s="21"/>
    </row>
    <row r="744" spans="1:11" ht="15.75" customHeight="1">
      <c r="A744" s="12" t="str">
        <f t="shared" si="41"/>
        <v>q</v>
      </c>
      <c r="B744" s="12">
        <v>1</v>
      </c>
      <c r="C744" s="12">
        <v>1</v>
      </c>
      <c r="D744" s="12">
        <v>1</v>
      </c>
      <c r="E744" s="12"/>
      <c r="F744" s="65">
        <v>11301</v>
      </c>
      <c r="G744" s="27" t="s">
        <v>109</v>
      </c>
      <c r="H744" s="38">
        <v>891.4</v>
      </c>
      <c r="I744" s="38">
        <v>2617.3000000000002</v>
      </c>
      <c r="J744" s="38">
        <v>1900</v>
      </c>
      <c r="K744" s="38"/>
    </row>
    <row r="745" spans="1:11" s="12" customFormat="1" ht="12.75" customHeight="1">
      <c r="A745" s="12" t="str">
        <f t="shared" si="41"/>
        <v>q</v>
      </c>
      <c r="B745" s="12">
        <v>4</v>
      </c>
      <c r="C745" s="12">
        <v>4</v>
      </c>
      <c r="D745" s="12">
        <v>4</v>
      </c>
      <c r="F745" s="19"/>
      <c r="G745" s="20" t="s">
        <v>155</v>
      </c>
      <c r="H745" s="21">
        <v>891.4</v>
      </c>
      <c r="I745" s="21">
        <v>2167.3000000000002</v>
      </c>
      <c r="J745" s="21">
        <v>1900</v>
      </c>
      <c r="K745" s="21"/>
    </row>
    <row r="746" spans="1:11" s="12" customFormat="1" ht="12.75" customHeight="1">
      <c r="A746" s="12" t="str">
        <f t="shared" si="41"/>
        <v>q</v>
      </c>
      <c r="B746" s="12">
        <v>9</v>
      </c>
      <c r="C746" s="12">
        <v>9</v>
      </c>
      <c r="D746" s="12">
        <v>9</v>
      </c>
      <c r="F746" s="19"/>
      <c r="G746" s="22" t="s">
        <v>164</v>
      </c>
      <c r="H746" s="21">
        <v>891.4</v>
      </c>
      <c r="I746" s="21">
        <v>2167.3000000000002</v>
      </c>
      <c r="J746" s="21">
        <v>1900</v>
      </c>
      <c r="K746" s="21"/>
    </row>
    <row r="747" spans="1:11" s="12" customFormat="1" ht="12.75" customHeight="1">
      <c r="A747" s="12" t="str">
        <f t="shared" si="41"/>
        <v>q</v>
      </c>
      <c r="B747" s="12">
        <v>13</v>
      </c>
      <c r="C747" s="12">
        <v>13</v>
      </c>
      <c r="D747" s="12">
        <v>13</v>
      </c>
      <c r="F747" s="19"/>
      <c r="G747" s="20" t="s">
        <v>161</v>
      </c>
      <c r="H747" s="21">
        <v>0</v>
      </c>
      <c r="I747" s="21">
        <v>450</v>
      </c>
      <c r="J747" s="21">
        <v>0</v>
      </c>
      <c r="K747" s="21"/>
    </row>
    <row r="748" spans="1:11" s="12" customFormat="1" ht="15.75" customHeight="1">
      <c r="A748" s="12" t="str">
        <f t="shared" si="41"/>
        <v>q</v>
      </c>
      <c r="B748" s="12">
        <v>1</v>
      </c>
      <c r="C748" s="12">
        <v>1</v>
      </c>
      <c r="D748" s="12">
        <v>1</v>
      </c>
      <c r="F748" s="62">
        <v>11302</v>
      </c>
      <c r="G748" s="27" t="s">
        <v>110</v>
      </c>
      <c r="H748" s="38">
        <v>3138.4</v>
      </c>
      <c r="I748" s="38">
        <v>2358.5</v>
      </c>
      <c r="J748" s="46">
        <v>0</v>
      </c>
      <c r="K748" s="46"/>
    </row>
    <row r="749" spans="1:11" s="12" customFormat="1" ht="12.75" customHeight="1">
      <c r="A749" s="12" t="str">
        <f t="shared" si="41"/>
        <v>q</v>
      </c>
      <c r="B749" s="12">
        <v>4</v>
      </c>
      <c r="C749" s="12">
        <v>4</v>
      </c>
      <c r="D749" s="12">
        <v>4</v>
      </c>
      <c r="F749" s="19"/>
      <c r="G749" s="20" t="s">
        <v>155</v>
      </c>
      <c r="H749" s="21">
        <v>1689.4</v>
      </c>
      <c r="I749" s="21">
        <v>1025.5</v>
      </c>
      <c r="J749" s="21">
        <v>0</v>
      </c>
      <c r="K749" s="21"/>
    </row>
    <row r="750" spans="1:11" s="12" customFormat="1" ht="12.75" customHeight="1">
      <c r="A750" s="12" t="str">
        <f t="shared" si="41"/>
        <v>q</v>
      </c>
      <c r="B750" s="12">
        <v>9</v>
      </c>
      <c r="C750" s="12">
        <v>9</v>
      </c>
      <c r="D750" s="12">
        <v>9</v>
      </c>
      <c r="F750" s="19"/>
      <c r="G750" s="22" t="s">
        <v>164</v>
      </c>
      <c r="H750" s="21">
        <v>1689.4</v>
      </c>
      <c r="I750" s="21">
        <v>1025.5</v>
      </c>
      <c r="J750" s="21">
        <v>0</v>
      </c>
      <c r="K750" s="21"/>
    </row>
    <row r="751" spans="1:11" s="12" customFormat="1" ht="12.75" customHeight="1">
      <c r="A751" s="12" t="str">
        <f t="shared" si="41"/>
        <v>q</v>
      </c>
      <c r="B751" s="12">
        <v>13</v>
      </c>
      <c r="C751" s="12">
        <v>13</v>
      </c>
      <c r="D751" s="12">
        <v>13</v>
      </c>
      <c r="F751" s="19"/>
      <c r="G751" s="20" t="s">
        <v>161</v>
      </c>
      <c r="H751" s="21">
        <v>1449</v>
      </c>
      <c r="I751" s="21">
        <v>1333</v>
      </c>
      <c r="J751" s="21">
        <v>0</v>
      </c>
      <c r="K751" s="21"/>
    </row>
    <row r="752" spans="1:11" s="12" customFormat="1" ht="15.75" customHeight="1">
      <c r="A752" s="12" t="str">
        <f t="shared" si="41"/>
        <v>q</v>
      </c>
      <c r="B752" s="12">
        <v>1</v>
      </c>
      <c r="C752" s="12">
        <v>1</v>
      </c>
      <c r="D752" s="12">
        <v>1</v>
      </c>
      <c r="F752" s="62">
        <v>11303</v>
      </c>
      <c r="G752" s="27" t="s">
        <v>111</v>
      </c>
      <c r="H752" s="38">
        <v>53</v>
      </c>
      <c r="I752" s="38">
        <v>155</v>
      </c>
      <c r="J752" s="38">
        <v>65</v>
      </c>
      <c r="K752" s="38"/>
    </row>
    <row r="753" spans="1:11" s="12" customFormat="1" ht="12.75" customHeight="1">
      <c r="A753" s="12" t="str">
        <f t="shared" si="41"/>
        <v>q</v>
      </c>
      <c r="B753" s="12">
        <v>4</v>
      </c>
      <c r="C753" s="12">
        <v>4</v>
      </c>
      <c r="D753" s="12">
        <v>4</v>
      </c>
      <c r="F753" s="19"/>
      <c r="G753" s="20" t="s">
        <v>155</v>
      </c>
      <c r="H753" s="21">
        <v>53</v>
      </c>
      <c r="I753" s="21">
        <v>75</v>
      </c>
      <c r="J753" s="21">
        <v>65</v>
      </c>
      <c r="K753" s="21"/>
    </row>
    <row r="754" spans="1:11" s="12" customFormat="1" ht="12.75" customHeight="1">
      <c r="A754" s="12" t="str">
        <f t="shared" ref="A754:A767" si="42">IF((H754+I754+J754)&gt;0,"q","c")</f>
        <v>q</v>
      </c>
      <c r="B754" s="12">
        <v>9</v>
      </c>
      <c r="C754" s="12">
        <v>9</v>
      </c>
      <c r="D754" s="12">
        <v>9</v>
      </c>
      <c r="F754" s="19"/>
      <c r="G754" s="22" t="s">
        <v>164</v>
      </c>
      <c r="H754" s="21">
        <v>53</v>
      </c>
      <c r="I754" s="21">
        <v>75</v>
      </c>
      <c r="J754" s="21">
        <v>65</v>
      </c>
      <c r="K754" s="21"/>
    </row>
    <row r="755" spans="1:11" s="12" customFormat="1" ht="12.75" customHeight="1">
      <c r="A755" s="12" t="str">
        <f t="shared" si="42"/>
        <v>q</v>
      </c>
      <c r="B755" s="12">
        <v>13</v>
      </c>
      <c r="C755" s="12">
        <v>13</v>
      </c>
      <c r="D755" s="12">
        <v>13</v>
      </c>
      <c r="F755" s="33"/>
      <c r="G755" s="59" t="s">
        <v>161</v>
      </c>
      <c r="H755" s="32">
        <v>0</v>
      </c>
      <c r="I755" s="32">
        <v>80</v>
      </c>
      <c r="J755" s="32">
        <v>0</v>
      </c>
      <c r="K755" s="21"/>
    </row>
    <row r="756" spans="1:11" ht="15.75" customHeight="1">
      <c r="A756" s="12" t="str">
        <f t="shared" si="42"/>
        <v>q</v>
      </c>
      <c r="B756" s="12">
        <v>1</v>
      </c>
      <c r="C756" s="12">
        <v>1</v>
      </c>
      <c r="D756" s="12">
        <v>1</v>
      </c>
      <c r="E756" s="12"/>
      <c r="F756" s="62">
        <v>11304</v>
      </c>
      <c r="G756" s="27" t="s">
        <v>112</v>
      </c>
      <c r="H756" s="38">
        <v>195</v>
      </c>
      <c r="I756" s="38">
        <v>0</v>
      </c>
      <c r="J756" s="38">
        <v>0</v>
      </c>
      <c r="K756" s="38"/>
    </row>
    <row r="757" spans="1:11" s="12" customFormat="1" ht="12.75" customHeight="1">
      <c r="A757" s="12" t="str">
        <f t="shared" si="42"/>
        <v>q</v>
      </c>
      <c r="B757" s="12">
        <v>4</v>
      </c>
      <c r="C757" s="12">
        <v>4</v>
      </c>
      <c r="D757" s="12">
        <v>4</v>
      </c>
      <c r="F757" s="19"/>
      <c r="G757" s="20" t="s">
        <v>155</v>
      </c>
      <c r="H757" s="21">
        <v>195</v>
      </c>
      <c r="I757" s="21">
        <v>0</v>
      </c>
      <c r="J757" s="21">
        <v>0</v>
      </c>
      <c r="K757" s="21"/>
    </row>
    <row r="758" spans="1:11" s="12" customFormat="1" ht="12.75" customHeight="1">
      <c r="A758" s="12" t="str">
        <f t="shared" si="42"/>
        <v>q</v>
      </c>
      <c r="B758" s="12">
        <v>9</v>
      </c>
      <c r="C758" s="12">
        <v>9</v>
      </c>
      <c r="D758" s="12">
        <v>9</v>
      </c>
      <c r="F758" s="19"/>
      <c r="G758" s="22" t="s">
        <v>164</v>
      </c>
      <c r="H758" s="21">
        <v>195</v>
      </c>
      <c r="I758" s="21">
        <v>0</v>
      </c>
      <c r="J758" s="21">
        <v>0</v>
      </c>
      <c r="K758" s="21"/>
    </row>
    <row r="759" spans="1:11" ht="15.75" customHeight="1">
      <c r="A759" s="12" t="str">
        <f t="shared" si="42"/>
        <v>q</v>
      </c>
      <c r="B759" s="12">
        <v>1</v>
      </c>
      <c r="C759" s="12">
        <v>1</v>
      </c>
      <c r="D759" s="12">
        <v>1</v>
      </c>
      <c r="E759" s="12"/>
      <c r="F759" s="26" t="s">
        <v>123</v>
      </c>
      <c r="G759" s="27" t="s">
        <v>211</v>
      </c>
      <c r="H759" s="38">
        <v>205</v>
      </c>
      <c r="I759" s="38">
        <v>238</v>
      </c>
      <c r="J759" s="38">
        <v>230</v>
      </c>
      <c r="K759" s="38"/>
    </row>
    <row r="760" spans="1:11" s="12" customFormat="1" ht="12.75" customHeight="1">
      <c r="A760" s="12" t="str">
        <f t="shared" si="42"/>
        <v>q</v>
      </c>
      <c r="B760" s="12">
        <v>4</v>
      </c>
      <c r="C760" s="12">
        <v>4</v>
      </c>
      <c r="D760" s="12">
        <v>4</v>
      </c>
      <c r="F760" s="19"/>
      <c r="G760" s="20" t="s">
        <v>155</v>
      </c>
      <c r="H760" s="21">
        <v>205</v>
      </c>
      <c r="I760" s="21">
        <v>238</v>
      </c>
      <c r="J760" s="21">
        <v>230</v>
      </c>
      <c r="K760" s="21"/>
    </row>
    <row r="761" spans="1:11" s="12" customFormat="1" ht="12.75" customHeight="1">
      <c r="A761" s="12" t="str">
        <f t="shared" si="42"/>
        <v>q</v>
      </c>
      <c r="B761" s="12">
        <v>9</v>
      </c>
      <c r="C761" s="12">
        <v>9</v>
      </c>
      <c r="D761" s="12">
        <v>9</v>
      </c>
      <c r="F761" s="33"/>
      <c r="G761" s="22" t="s">
        <v>164</v>
      </c>
      <c r="H761" s="32">
        <v>205</v>
      </c>
      <c r="I761" s="32">
        <v>238</v>
      </c>
      <c r="J761" s="32">
        <v>230</v>
      </c>
      <c r="K761" s="32"/>
    </row>
    <row r="762" spans="1:11" s="12" customFormat="1" ht="15.75" customHeight="1">
      <c r="A762" s="12" t="str">
        <f t="shared" si="42"/>
        <v>q</v>
      </c>
      <c r="B762" s="13">
        <v>1</v>
      </c>
      <c r="C762" s="13">
        <v>1</v>
      </c>
      <c r="D762" s="13">
        <v>1</v>
      </c>
      <c r="F762" s="26" t="s">
        <v>124</v>
      </c>
      <c r="G762" s="27" t="s">
        <v>113</v>
      </c>
      <c r="H762" s="38">
        <v>846.8</v>
      </c>
      <c r="I762" s="38">
        <v>750</v>
      </c>
      <c r="J762" s="38">
        <v>750</v>
      </c>
      <c r="K762" s="38"/>
    </row>
    <row r="763" spans="1:11" s="12" customFormat="1" ht="12.75" customHeight="1">
      <c r="A763" s="12" t="str">
        <f t="shared" si="42"/>
        <v>q</v>
      </c>
      <c r="B763" s="12">
        <v>4</v>
      </c>
      <c r="C763" s="12">
        <v>4</v>
      </c>
      <c r="D763" s="12">
        <v>4</v>
      </c>
      <c r="F763" s="19"/>
      <c r="G763" s="20" t="s">
        <v>155</v>
      </c>
      <c r="H763" s="21">
        <v>846.8</v>
      </c>
      <c r="I763" s="21">
        <v>750</v>
      </c>
      <c r="J763" s="21">
        <v>750</v>
      </c>
      <c r="K763" s="21"/>
    </row>
    <row r="764" spans="1:11" s="12" customFormat="1" ht="12.75" customHeight="1">
      <c r="A764" s="12" t="str">
        <f t="shared" si="42"/>
        <v>q</v>
      </c>
      <c r="B764" s="12">
        <v>9</v>
      </c>
      <c r="C764" s="12">
        <v>9</v>
      </c>
      <c r="D764" s="12">
        <v>9</v>
      </c>
      <c r="F764" s="19"/>
      <c r="G764" s="22" t="s">
        <v>164</v>
      </c>
      <c r="H764" s="21">
        <v>846.8</v>
      </c>
      <c r="I764" s="21">
        <v>750</v>
      </c>
      <c r="J764" s="21">
        <v>750</v>
      </c>
      <c r="K764" s="21"/>
    </row>
    <row r="765" spans="1:11" s="12" customFormat="1" ht="15.75" customHeight="1">
      <c r="A765" s="12" t="str">
        <f t="shared" si="42"/>
        <v>q</v>
      </c>
      <c r="B765" s="13">
        <v>1</v>
      </c>
      <c r="C765" s="13">
        <v>1</v>
      </c>
      <c r="D765" s="13">
        <v>1</v>
      </c>
      <c r="F765" s="26" t="s">
        <v>138</v>
      </c>
      <c r="G765" s="27" t="s">
        <v>473</v>
      </c>
      <c r="H765" s="38">
        <v>45</v>
      </c>
      <c r="I765" s="38">
        <v>73</v>
      </c>
      <c r="J765" s="38">
        <v>70</v>
      </c>
      <c r="K765" s="38"/>
    </row>
    <row r="766" spans="1:11" s="12" customFormat="1" ht="12.75" customHeight="1">
      <c r="A766" s="12" t="str">
        <f t="shared" si="42"/>
        <v>q</v>
      </c>
      <c r="B766" s="12">
        <v>4</v>
      </c>
      <c r="C766" s="12">
        <v>4</v>
      </c>
      <c r="D766" s="12">
        <v>4</v>
      </c>
      <c r="F766" s="19"/>
      <c r="G766" s="20" t="s">
        <v>155</v>
      </c>
      <c r="H766" s="21">
        <v>45</v>
      </c>
      <c r="I766" s="21">
        <v>73</v>
      </c>
      <c r="J766" s="21">
        <v>70</v>
      </c>
      <c r="K766" s="21"/>
    </row>
    <row r="767" spans="1:11" s="12" customFormat="1" ht="12.75" customHeight="1">
      <c r="A767" s="12" t="str">
        <f t="shared" si="42"/>
        <v>q</v>
      </c>
      <c r="B767" s="12">
        <v>9</v>
      </c>
      <c r="C767" s="12">
        <v>9</v>
      </c>
      <c r="D767" s="12">
        <v>9</v>
      </c>
      <c r="F767" s="33"/>
      <c r="G767" s="22" t="s">
        <v>164</v>
      </c>
      <c r="H767" s="32">
        <v>45</v>
      </c>
      <c r="I767" s="32">
        <v>73</v>
      </c>
      <c r="J767" s="32">
        <v>70</v>
      </c>
      <c r="K767" s="32"/>
    </row>
    <row r="768" spans="1:11" s="12" customFormat="1" ht="15.75" customHeight="1">
      <c r="A768" s="12" t="str">
        <f t="shared" ref="A768:A806" si="43">IF((H768+I768+J768)&gt;0,"q","c")</f>
        <v>q</v>
      </c>
      <c r="B768" s="13">
        <v>1</v>
      </c>
      <c r="C768" s="13">
        <v>1</v>
      </c>
      <c r="D768" s="13">
        <v>1</v>
      </c>
      <c r="F768" s="26" t="s">
        <v>141</v>
      </c>
      <c r="G768" s="27" t="s">
        <v>114</v>
      </c>
      <c r="H768" s="38">
        <v>9685.4</v>
      </c>
      <c r="I768" s="38">
        <v>6773.4</v>
      </c>
      <c r="J768" s="38">
        <v>6123.4</v>
      </c>
      <c r="K768" s="38"/>
    </row>
    <row r="769" spans="1:11" s="12" customFormat="1" ht="12.75" customHeight="1">
      <c r="A769" s="12" t="str">
        <f t="shared" si="43"/>
        <v>q</v>
      </c>
      <c r="B769" s="12">
        <v>4</v>
      </c>
      <c r="C769" s="12">
        <v>4</v>
      </c>
      <c r="D769" s="12">
        <v>4</v>
      </c>
      <c r="F769" s="19"/>
      <c r="G769" s="20" t="s">
        <v>155</v>
      </c>
      <c r="H769" s="21">
        <v>2685.8</v>
      </c>
      <c r="I769" s="21">
        <v>3323.4</v>
      </c>
      <c r="J769" s="21">
        <v>3598.8</v>
      </c>
      <c r="K769" s="21"/>
    </row>
    <row r="770" spans="1:11" s="12" customFormat="1" ht="12.75" customHeight="1">
      <c r="A770" s="12" t="str">
        <f t="shared" si="43"/>
        <v>q</v>
      </c>
      <c r="B770" s="12">
        <v>9</v>
      </c>
      <c r="C770" s="12">
        <v>9</v>
      </c>
      <c r="D770" s="12">
        <v>9</v>
      </c>
      <c r="F770" s="19"/>
      <c r="G770" s="22" t="s">
        <v>164</v>
      </c>
      <c r="H770" s="21">
        <v>2685.8</v>
      </c>
      <c r="I770" s="21">
        <v>3323.4</v>
      </c>
      <c r="J770" s="21">
        <v>3598.8</v>
      </c>
      <c r="K770" s="21"/>
    </row>
    <row r="771" spans="1:11" s="12" customFormat="1" ht="12.75" customHeight="1">
      <c r="A771" s="12" t="str">
        <f t="shared" si="43"/>
        <v>q</v>
      </c>
      <c r="B771" s="12">
        <v>13</v>
      </c>
      <c r="C771" s="12">
        <v>13</v>
      </c>
      <c r="D771" s="12">
        <v>13</v>
      </c>
      <c r="F771" s="33"/>
      <c r="G771" s="20" t="s">
        <v>161</v>
      </c>
      <c r="H771" s="32">
        <v>6999.6</v>
      </c>
      <c r="I771" s="32">
        <v>3450</v>
      </c>
      <c r="J771" s="32">
        <v>2524.6</v>
      </c>
      <c r="K771" s="32"/>
    </row>
    <row r="772" spans="1:11" s="12" customFormat="1" ht="15.75" customHeight="1">
      <c r="A772" s="12" t="str">
        <f t="shared" ref="A772:A783" si="44">IF((H772+I772+J772)&gt;0,"q","c")</f>
        <v>q</v>
      </c>
      <c r="B772" s="13">
        <v>1</v>
      </c>
      <c r="C772" s="13">
        <v>1</v>
      </c>
      <c r="D772" s="13">
        <v>1</v>
      </c>
      <c r="F772" s="62">
        <v>11309</v>
      </c>
      <c r="G772" s="27" t="s">
        <v>212</v>
      </c>
      <c r="H772" s="38">
        <v>862.5</v>
      </c>
      <c r="I772" s="38">
        <v>2012</v>
      </c>
      <c r="J772" s="38">
        <v>1515</v>
      </c>
      <c r="K772" s="38"/>
    </row>
    <row r="773" spans="1:11" s="12" customFormat="1" ht="12.75" customHeight="1">
      <c r="A773" s="12" t="str">
        <f t="shared" si="44"/>
        <v>q</v>
      </c>
      <c r="B773" s="12">
        <v>4</v>
      </c>
      <c r="C773" s="12">
        <v>4</v>
      </c>
      <c r="D773" s="12">
        <v>4</v>
      </c>
      <c r="F773" s="19"/>
      <c r="G773" s="20" t="s">
        <v>155</v>
      </c>
      <c r="H773" s="21">
        <v>262</v>
      </c>
      <c r="I773" s="21">
        <v>1395</v>
      </c>
      <c r="J773" s="21">
        <v>1313.5</v>
      </c>
      <c r="K773" s="21"/>
    </row>
    <row r="774" spans="1:11" s="12" customFormat="1" ht="12.75" customHeight="1">
      <c r="A774" s="12" t="str">
        <f t="shared" si="44"/>
        <v>q</v>
      </c>
      <c r="B774" s="12">
        <v>9</v>
      </c>
      <c r="C774" s="12">
        <v>9</v>
      </c>
      <c r="D774" s="12">
        <v>9</v>
      </c>
      <c r="F774" s="19"/>
      <c r="G774" s="22" t="s">
        <v>164</v>
      </c>
      <c r="H774" s="21">
        <v>262</v>
      </c>
      <c r="I774" s="21">
        <v>1395</v>
      </c>
      <c r="J774" s="21">
        <v>1313.5</v>
      </c>
      <c r="K774" s="21"/>
    </row>
    <row r="775" spans="1:11" s="12" customFormat="1" ht="12.75" customHeight="1">
      <c r="A775" s="12" t="str">
        <f t="shared" si="44"/>
        <v>q</v>
      </c>
      <c r="B775" s="12">
        <v>13</v>
      </c>
      <c r="C775" s="12">
        <v>13</v>
      </c>
      <c r="D775" s="12">
        <v>13</v>
      </c>
      <c r="F775" s="33"/>
      <c r="G775" s="20" t="s">
        <v>161</v>
      </c>
      <c r="H775" s="32">
        <v>600.5</v>
      </c>
      <c r="I775" s="32">
        <v>617</v>
      </c>
      <c r="J775" s="32">
        <v>201.5</v>
      </c>
      <c r="K775" s="32"/>
    </row>
    <row r="776" spans="1:11" s="12" customFormat="1" ht="15.75" customHeight="1">
      <c r="A776" s="12" t="str">
        <f t="shared" si="44"/>
        <v>q</v>
      </c>
      <c r="B776" s="13">
        <v>1</v>
      </c>
      <c r="C776" s="13">
        <v>1</v>
      </c>
      <c r="D776" s="13">
        <v>1</v>
      </c>
      <c r="F776" s="62">
        <v>11310</v>
      </c>
      <c r="G776" s="27" t="s">
        <v>194</v>
      </c>
      <c r="H776" s="38">
        <v>0</v>
      </c>
      <c r="I776" s="38">
        <v>1171.4000000000001</v>
      </c>
      <c r="J776" s="38">
        <v>1910.9</v>
      </c>
      <c r="K776" s="38"/>
    </row>
    <row r="777" spans="1:11" s="12" customFormat="1" ht="12.75" customHeight="1">
      <c r="A777" s="12" t="str">
        <f t="shared" si="44"/>
        <v>q</v>
      </c>
      <c r="B777" s="12">
        <v>4</v>
      </c>
      <c r="C777" s="12">
        <v>4</v>
      </c>
      <c r="D777" s="12">
        <v>4</v>
      </c>
      <c r="F777" s="19"/>
      <c r="G777" s="20" t="s">
        <v>155</v>
      </c>
      <c r="H777" s="21">
        <v>0</v>
      </c>
      <c r="I777" s="21">
        <v>644.4</v>
      </c>
      <c r="J777" s="21">
        <v>1293.9000000000001</v>
      </c>
      <c r="K777" s="21"/>
    </row>
    <row r="778" spans="1:11" s="12" customFormat="1" ht="12.75" customHeight="1">
      <c r="A778" s="12" t="str">
        <f t="shared" si="44"/>
        <v>q</v>
      </c>
      <c r="B778" s="12">
        <v>9</v>
      </c>
      <c r="C778" s="12">
        <v>9</v>
      </c>
      <c r="D778" s="12">
        <v>9</v>
      </c>
      <c r="F778" s="19"/>
      <c r="G778" s="22" t="s">
        <v>164</v>
      </c>
      <c r="H778" s="21">
        <v>0</v>
      </c>
      <c r="I778" s="21">
        <v>644.4</v>
      </c>
      <c r="J778" s="21">
        <v>1293.9000000000001</v>
      </c>
      <c r="K778" s="21"/>
    </row>
    <row r="779" spans="1:11" s="12" customFormat="1" ht="12.75" customHeight="1">
      <c r="A779" s="12" t="str">
        <f t="shared" si="44"/>
        <v>q</v>
      </c>
      <c r="B779" s="12">
        <v>13</v>
      </c>
      <c r="C779" s="12">
        <v>13</v>
      </c>
      <c r="D779" s="12">
        <v>13</v>
      </c>
      <c r="F779" s="33"/>
      <c r="G779" s="20" t="s">
        <v>161</v>
      </c>
      <c r="H779" s="32">
        <v>0</v>
      </c>
      <c r="I779" s="32">
        <v>527</v>
      </c>
      <c r="J779" s="32">
        <v>617</v>
      </c>
      <c r="K779" s="32"/>
    </row>
    <row r="780" spans="1:11" s="12" customFormat="1" ht="15.75" customHeight="1">
      <c r="A780" s="12" t="str">
        <f t="shared" si="44"/>
        <v>q</v>
      </c>
      <c r="B780" s="13">
        <v>1</v>
      </c>
      <c r="C780" s="13">
        <v>1</v>
      </c>
      <c r="D780" s="13">
        <v>1</v>
      </c>
      <c r="F780" s="62">
        <v>11311</v>
      </c>
      <c r="G780" s="27" t="s">
        <v>195</v>
      </c>
      <c r="H780" s="38">
        <v>0</v>
      </c>
      <c r="I780" s="38">
        <v>1223.2</v>
      </c>
      <c r="J780" s="38">
        <v>2005.1</v>
      </c>
      <c r="K780" s="38"/>
    </row>
    <row r="781" spans="1:11" s="12" customFormat="1" ht="12.75" customHeight="1">
      <c r="A781" s="12" t="str">
        <f t="shared" si="44"/>
        <v>q</v>
      </c>
      <c r="B781" s="12">
        <v>4</v>
      </c>
      <c r="C781" s="12">
        <v>4</v>
      </c>
      <c r="D781" s="12">
        <v>4</v>
      </c>
      <c r="F781" s="19"/>
      <c r="G781" s="20" t="s">
        <v>155</v>
      </c>
      <c r="H781" s="21">
        <v>0</v>
      </c>
      <c r="I781" s="21">
        <v>897.2</v>
      </c>
      <c r="J781" s="21">
        <v>1905.1</v>
      </c>
      <c r="K781" s="21"/>
    </row>
    <row r="782" spans="1:11" s="12" customFormat="1" ht="12.75" customHeight="1">
      <c r="A782" s="12" t="str">
        <f t="shared" si="44"/>
        <v>q</v>
      </c>
      <c r="B782" s="12">
        <v>9</v>
      </c>
      <c r="C782" s="12">
        <v>9</v>
      </c>
      <c r="D782" s="12">
        <v>9</v>
      </c>
      <c r="F782" s="19"/>
      <c r="G782" s="22" t="s">
        <v>164</v>
      </c>
      <c r="H782" s="21">
        <v>0</v>
      </c>
      <c r="I782" s="21">
        <v>897.2</v>
      </c>
      <c r="J782" s="21">
        <v>1905.1</v>
      </c>
      <c r="K782" s="21"/>
    </row>
    <row r="783" spans="1:11" s="12" customFormat="1" ht="12.75" customHeight="1">
      <c r="A783" s="12" t="str">
        <f t="shared" si="44"/>
        <v>q</v>
      </c>
      <c r="B783" s="12">
        <v>13</v>
      </c>
      <c r="C783" s="12">
        <v>13</v>
      </c>
      <c r="D783" s="12">
        <v>13</v>
      </c>
      <c r="F783" s="33"/>
      <c r="G783" s="20" t="s">
        <v>161</v>
      </c>
      <c r="H783" s="32">
        <v>0</v>
      </c>
      <c r="I783" s="32">
        <v>326</v>
      </c>
      <c r="J783" s="32">
        <v>100</v>
      </c>
      <c r="K783" s="32"/>
    </row>
    <row r="784" spans="1:11" s="13" customFormat="1" ht="36" customHeight="1">
      <c r="A784" s="12" t="str">
        <f t="shared" si="43"/>
        <v>q</v>
      </c>
      <c r="B784" s="13">
        <v>2</v>
      </c>
      <c r="C784" s="13">
        <v>2</v>
      </c>
      <c r="D784" s="13">
        <v>2</v>
      </c>
      <c r="F784" s="56" t="s">
        <v>142</v>
      </c>
      <c r="G784" s="57" t="s">
        <v>116</v>
      </c>
      <c r="H784" s="42">
        <v>85158.7</v>
      </c>
      <c r="I784" s="42">
        <v>116322.7</v>
      </c>
      <c r="J784" s="42">
        <v>100096.3</v>
      </c>
      <c r="K784" s="42">
        <v>430.5</v>
      </c>
    </row>
    <row r="785" spans="1:12" s="12" customFormat="1" ht="12.75" customHeight="1">
      <c r="A785" s="12" t="str">
        <f t="shared" si="43"/>
        <v>q</v>
      </c>
      <c r="B785" s="12">
        <v>3</v>
      </c>
      <c r="C785" s="12">
        <v>3</v>
      </c>
      <c r="D785" s="12">
        <v>3</v>
      </c>
      <c r="F785" s="16"/>
      <c r="G785" s="17" t="s">
        <v>154</v>
      </c>
      <c r="H785" s="18">
        <v>943</v>
      </c>
      <c r="I785" s="18">
        <v>852</v>
      </c>
      <c r="J785" s="18">
        <v>800</v>
      </c>
      <c r="K785" s="18"/>
    </row>
    <row r="786" spans="1:12" s="12" customFormat="1" ht="12.75" customHeight="1">
      <c r="A786" s="12" t="str">
        <f t="shared" si="43"/>
        <v>q</v>
      </c>
      <c r="B786" s="12">
        <v>4</v>
      </c>
      <c r="C786" s="12">
        <v>4</v>
      </c>
      <c r="D786" s="12">
        <v>4</v>
      </c>
      <c r="F786" s="19"/>
      <c r="G786" s="20" t="s">
        <v>155</v>
      </c>
      <c r="H786" s="21">
        <v>60055.1</v>
      </c>
      <c r="I786" s="21">
        <v>86832.4</v>
      </c>
      <c r="J786" s="21">
        <v>79331.399999999994</v>
      </c>
      <c r="K786" s="21"/>
    </row>
    <row r="787" spans="1:12" s="12" customFormat="1" ht="12.75" customHeight="1">
      <c r="A787" s="12" t="str">
        <f t="shared" si="43"/>
        <v>q</v>
      </c>
      <c r="B787" s="12">
        <v>5</v>
      </c>
      <c r="C787" s="12">
        <v>5</v>
      </c>
      <c r="D787" s="12">
        <v>5</v>
      </c>
      <c r="F787" s="19"/>
      <c r="G787" s="22" t="s">
        <v>156</v>
      </c>
      <c r="H787" s="21">
        <v>12229.2</v>
      </c>
      <c r="I787" s="21">
        <v>13152</v>
      </c>
      <c r="J787" s="21">
        <v>13246.9</v>
      </c>
      <c r="K787" s="21"/>
    </row>
    <row r="788" spans="1:12" s="12" customFormat="1" ht="12.75" customHeight="1">
      <c r="A788" s="12" t="str">
        <f t="shared" si="43"/>
        <v>q</v>
      </c>
      <c r="B788" s="12">
        <v>6</v>
      </c>
      <c r="C788" s="12">
        <v>6</v>
      </c>
      <c r="D788" s="12">
        <v>6</v>
      </c>
      <c r="F788" s="19"/>
      <c r="G788" s="22" t="s">
        <v>157</v>
      </c>
      <c r="H788" s="21">
        <v>16255.9</v>
      </c>
      <c r="I788" s="21">
        <v>15807.8</v>
      </c>
      <c r="J788" s="21">
        <v>19874.3</v>
      </c>
      <c r="K788" s="21">
        <v>430.5</v>
      </c>
    </row>
    <row r="789" spans="1:12" s="12" customFormat="1" ht="12.75" customHeight="1">
      <c r="A789" s="12" t="str">
        <f t="shared" si="43"/>
        <v>q</v>
      </c>
      <c r="B789" s="12">
        <v>8</v>
      </c>
      <c r="C789" s="12">
        <v>8</v>
      </c>
      <c r="D789" s="12">
        <v>8</v>
      </c>
      <c r="F789" s="19"/>
      <c r="G789" s="22" t="s">
        <v>163</v>
      </c>
      <c r="H789" s="21">
        <v>79.400000000000006</v>
      </c>
      <c r="I789" s="21">
        <v>230.4</v>
      </c>
      <c r="J789" s="21">
        <v>495.6</v>
      </c>
      <c r="K789" s="21"/>
    </row>
    <row r="790" spans="1:12" s="12" customFormat="1" ht="12.75" customHeight="1">
      <c r="A790" s="12" t="str">
        <f t="shared" si="43"/>
        <v>q</v>
      </c>
      <c r="B790" s="12">
        <v>9</v>
      </c>
      <c r="C790" s="12">
        <v>9</v>
      </c>
      <c r="D790" s="12">
        <v>9</v>
      </c>
      <c r="F790" s="19"/>
      <c r="G790" s="22" t="s">
        <v>164</v>
      </c>
      <c r="H790" s="21">
        <v>12467.3</v>
      </c>
      <c r="I790" s="21">
        <v>24635</v>
      </c>
      <c r="J790" s="21">
        <v>26965.8</v>
      </c>
      <c r="K790" s="21"/>
    </row>
    <row r="791" spans="1:12" s="12" customFormat="1" ht="12.75" customHeight="1">
      <c r="A791" s="12" t="str">
        <f t="shared" si="43"/>
        <v>q</v>
      </c>
      <c r="B791" s="12">
        <v>11</v>
      </c>
      <c r="C791" s="12">
        <v>11</v>
      </c>
      <c r="D791" s="12">
        <v>11</v>
      </c>
      <c r="F791" s="19"/>
      <c r="G791" s="22" t="s">
        <v>159</v>
      </c>
      <c r="H791" s="21">
        <v>3120.8</v>
      </c>
      <c r="I791" s="21">
        <v>2575.5</v>
      </c>
      <c r="J791" s="21">
        <v>3995.3</v>
      </c>
      <c r="K791" s="21"/>
    </row>
    <row r="792" spans="1:12" ht="12.75" customHeight="1">
      <c r="A792" s="12" t="str">
        <f t="shared" si="43"/>
        <v>q</v>
      </c>
      <c r="B792" s="12">
        <v>12</v>
      </c>
      <c r="C792" s="12">
        <v>12</v>
      </c>
      <c r="D792" s="12">
        <v>12</v>
      </c>
      <c r="E792" s="12"/>
      <c r="F792" s="23"/>
      <c r="G792" s="22" t="s">
        <v>160</v>
      </c>
      <c r="H792" s="21">
        <v>15947.5</v>
      </c>
      <c r="I792" s="21">
        <v>30431.7</v>
      </c>
      <c r="J792" s="21">
        <v>14232.5</v>
      </c>
      <c r="K792" s="21"/>
    </row>
    <row r="793" spans="1:12" s="12" customFormat="1" ht="12.75" customHeight="1">
      <c r="A793" s="12" t="str">
        <f t="shared" si="43"/>
        <v>q</v>
      </c>
      <c r="B793" s="12">
        <v>13</v>
      </c>
      <c r="C793" s="12">
        <v>13</v>
      </c>
      <c r="D793" s="12">
        <v>13</v>
      </c>
      <c r="F793" s="19"/>
      <c r="G793" s="20" t="s">
        <v>161</v>
      </c>
      <c r="H793" s="21">
        <v>20081.400000000001</v>
      </c>
      <c r="I793" s="21">
        <v>28560.400000000001</v>
      </c>
      <c r="J793" s="21">
        <v>21285.9</v>
      </c>
      <c r="K793" s="21"/>
    </row>
    <row r="794" spans="1:12" s="12" customFormat="1" ht="12.75" customHeight="1">
      <c r="A794" s="12" t="str">
        <f t="shared" si="43"/>
        <v>q</v>
      </c>
      <c r="B794" s="12">
        <v>15</v>
      </c>
      <c r="C794" s="12">
        <v>15</v>
      </c>
      <c r="D794" s="12">
        <v>15</v>
      </c>
      <c r="F794" s="33"/>
      <c r="G794" s="24" t="s">
        <v>162</v>
      </c>
      <c r="H794" s="32">
        <v>4977.3</v>
      </c>
      <c r="I794" s="32">
        <v>929.9</v>
      </c>
      <c r="J794" s="32">
        <v>0</v>
      </c>
      <c r="K794" s="32"/>
    </row>
    <row r="795" spans="1:12" s="13" customFormat="1" ht="36" customHeight="1">
      <c r="A795" s="12" t="str">
        <f t="shared" si="43"/>
        <v>q</v>
      </c>
      <c r="B795" s="13">
        <v>2</v>
      </c>
      <c r="C795" s="13">
        <v>2</v>
      </c>
      <c r="D795" s="13">
        <v>2</v>
      </c>
      <c r="F795" s="56" t="s">
        <v>143</v>
      </c>
      <c r="G795" s="57" t="s">
        <v>117</v>
      </c>
      <c r="H795" s="15">
        <v>94526.6</v>
      </c>
      <c r="I795" s="15">
        <v>130975.1</v>
      </c>
      <c r="J795" s="15">
        <v>114942.5</v>
      </c>
      <c r="K795" s="15">
        <v>430.5</v>
      </c>
      <c r="L795" s="58"/>
    </row>
    <row r="796" spans="1:12" s="12" customFormat="1" ht="12.75" customHeight="1">
      <c r="A796" s="12" t="str">
        <f t="shared" si="43"/>
        <v>q</v>
      </c>
      <c r="B796" s="12">
        <v>3</v>
      </c>
      <c r="C796" s="12">
        <v>3</v>
      </c>
      <c r="D796" s="12">
        <v>3</v>
      </c>
      <c r="F796" s="16"/>
      <c r="G796" s="17" t="s">
        <v>154</v>
      </c>
      <c r="H796" s="18">
        <v>943</v>
      </c>
      <c r="I796" s="18">
        <v>852</v>
      </c>
      <c r="J796" s="18">
        <v>800</v>
      </c>
      <c r="K796" s="18"/>
    </row>
    <row r="797" spans="1:12" s="12" customFormat="1" ht="12.75" customHeight="1">
      <c r="A797" s="12" t="str">
        <f t="shared" si="43"/>
        <v>q</v>
      </c>
      <c r="B797" s="12">
        <v>4</v>
      </c>
      <c r="C797" s="12">
        <v>4</v>
      </c>
      <c r="D797" s="12">
        <v>4</v>
      </c>
      <c r="F797" s="19"/>
      <c r="G797" s="20" t="s">
        <v>155</v>
      </c>
      <c r="H797" s="21">
        <v>69423</v>
      </c>
      <c r="I797" s="21">
        <v>101484.8</v>
      </c>
      <c r="J797" s="21">
        <v>94177.600000000006</v>
      </c>
      <c r="K797" s="21"/>
    </row>
    <row r="798" spans="1:12" s="12" customFormat="1" ht="12.75" customHeight="1">
      <c r="A798" s="12" t="str">
        <f t="shared" si="43"/>
        <v>q</v>
      </c>
      <c r="B798" s="12">
        <v>5</v>
      </c>
      <c r="C798" s="12">
        <v>5</v>
      </c>
      <c r="D798" s="12">
        <v>5</v>
      </c>
      <c r="F798" s="19"/>
      <c r="G798" s="22" t="s">
        <v>156</v>
      </c>
      <c r="H798" s="21">
        <v>12229.2</v>
      </c>
      <c r="I798" s="21">
        <v>13152</v>
      </c>
      <c r="J798" s="21">
        <v>13246.9</v>
      </c>
      <c r="K798" s="21"/>
    </row>
    <row r="799" spans="1:12" s="12" customFormat="1" ht="12.75" customHeight="1">
      <c r="A799" s="12" t="str">
        <f t="shared" si="43"/>
        <v>q</v>
      </c>
      <c r="B799" s="12">
        <v>6</v>
      </c>
      <c r="C799" s="12">
        <v>6</v>
      </c>
      <c r="D799" s="12">
        <v>6</v>
      </c>
      <c r="F799" s="19"/>
      <c r="G799" s="22" t="s">
        <v>157</v>
      </c>
      <c r="H799" s="21">
        <v>16255.9</v>
      </c>
      <c r="I799" s="21">
        <v>15807.8</v>
      </c>
      <c r="J799" s="21">
        <v>19874.3</v>
      </c>
      <c r="K799" s="21">
        <v>430.5</v>
      </c>
    </row>
    <row r="800" spans="1:12" s="12" customFormat="1" ht="12.75" customHeight="1">
      <c r="A800" s="12" t="str">
        <f t="shared" si="43"/>
        <v>q</v>
      </c>
      <c r="B800" s="12">
        <v>8</v>
      </c>
      <c r="C800" s="12">
        <v>8</v>
      </c>
      <c r="D800" s="12">
        <v>8</v>
      </c>
      <c r="F800" s="19"/>
      <c r="G800" s="22" t="s">
        <v>163</v>
      </c>
      <c r="H800" s="21">
        <v>79.400000000000006</v>
      </c>
      <c r="I800" s="21">
        <v>230.4</v>
      </c>
      <c r="J800" s="21">
        <v>495.6</v>
      </c>
      <c r="K800" s="21"/>
    </row>
    <row r="801" spans="1:11" s="12" customFormat="1" ht="12.75" customHeight="1">
      <c r="A801" s="12" t="str">
        <f t="shared" si="43"/>
        <v>q</v>
      </c>
      <c r="B801" s="12">
        <v>9</v>
      </c>
      <c r="C801" s="12">
        <v>9</v>
      </c>
      <c r="D801" s="12">
        <v>9</v>
      </c>
      <c r="F801" s="19"/>
      <c r="G801" s="22" t="s">
        <v>164</v>
      </c>
      <c r="H801" s="21">
        <v>12467.3</v>
      </c>
      <c r="I801" s="21">
        <v>24635</v>
      </c>
      <c r="J801" s="21">
        <v>26965.8</v>
      </c>
      <c r="K801" s="21"/>
    </row>
    <row r="802" spans="1:11" s="12" customFormat="1" ht="12.75" customHeight="1">
      <c r="A802" s="12" t="str">
        <f t="shared" si="43"/>
        <v>q</v>
      </c>
      <c r="B802" s="12">
        <v>10</v>
      </c>
      <c r="C802" s="12">
        <v>10</v>
      </c>
      <c r="D802" s="12">
        <v>10</v>
      </c>
      <c r="F802" s="19"/>
      <c r="G802" s="22" t="s">
        <v>158</v>
      </c>
      <c r="H802" s="21">
        <v>9367.9</v>
      </c>
      <c r="I802" s="21">
        <v>14652.4</v>
      </c>
      <c r="J802" s="21">
        <v>14846.2</v>
      </c>
      <c r="K802" s="21"/>
    </row>
    <row r="803" spans="1:11" s="12" customFormat="1" ht="12.75" customHeight="1">
      <c r="A803" s="12" t="str">
        <f t="shared" si="43"/>
        <v>q</v>
      </c>
      <c r="B803" s="12">
        <v>11</v>
      </c>
      <c r="C803" s="12">
        <v>11</v>
      </c>
      <c r="D803" s="12">
        <v>11</v>
      </c>
      <c r="F803" s="19"/>
      <c r="G803" s="22" t="s">
        <v>159</v>
      </c>
      <c r="H803" s="21">
        <v>3120.8</v>
      </c>
      <c r="I803" s="21">
        <v>2575.5</v>
      </c>
      <c r="J803" s="21">
        <v>3995.3</v>
      </c>
      <c r="K803" s="21"/>
    </row>
    <row r="804" spans="1:11" ht="12.75" customHeight="1">
      <c r="A804" s="12" t="str">
        <f t="shared" si="43"/>
        <v>q</v>
      </c>
      <c r="B804" s="12">
        <v>12</v>
      </c>
      <c r="C804" s="12">
        <v>12</v>
      </c>
      <c r="D804" s="12">
        <v>12</v>
      </c>
      <c r="E804" s="12"/>
      <c r="F804" s="23"/>
      <c r="G804" s="22" t="s">
        <v>160</v>
      </c>
      <c r="H804" s="21">
        <v>15947.5</v>
      </c>
      <c r="I804" s="21">
        <v>30431.7</v>
      </c>
      <c r="J804" s="21">
        <v>14232.5</v>
      </c>
      <c r="K804" s="21"/>
    </row>
    <row r="805" spans="1:11" s="12" customFormat="1" ht="12.75" customHeight="1">
      <c r="A805" s="12" t="str">
        <f t="shared" si="43"/>
        <v>q</v>
      </c>
      <c r="B805" s="12">
        <v>13</v>
      </c>
      <c r="C805" s="12">
        <v>13</v>
      </c>
      <c r="D805" s="12">
        <v>13</v>
      </c>
      <c r="F805" s="19"/>
      <c r="G805" s="20" t="s">
        <v>161</v>
      </c>
      <c r="H805" s="21">
        <v>20081.400000000001</v>
      </c>
      <c r="I805" s="21">
        <v>28560.400000000001</v>
      </c>
      <c r="J805" s="21">
        <v>21285.9</v>
      </c>
      <c r="K805" s="21"/>
    </row>
    <row r="806" spans="1:11" s="12" customFormat="1" ht="12.75" customHeight="1">
      <c r="A806" s="12" t="str">
        <f t="shared" si="43"/>
        <v>q</v>
      </c>
      <c r="B806" s="12">
        <v>15</v>
      </c>
      <c r="C806" s="12">
        <v>15</v>
      </c>
      <c r="D806" s="12">
        <v>15</v>
      </c>
      <c r="F806" s="33"/>
      <c r="G806" s="59" t="s">
        <v>162</v>
      </c>
      <c r="H806" s="32">
        <v>4977.3</v>
      </c>
      <c r="I806" s="32">
        <v>929.9</v>
      </c>
      <c r="J806" s="32">
        <v>0</v>
      </c>
      <c r="K806" s="32"/>
    </row>
  </sheetData>
  <sheetProtection formatCells="0" formatColumns="0" formatRows="0" insertColumns="0" insertRows="0" insertHyperlinks="0" deleteColumns="0" deleteRows="0" sort="0" autoFilter="0" pivotTables="0"/>
  <autoFilter ref="A10:E806"/>
  <mergeCells count="12">
    <mergeCell ref="K7:K9"/>
    <mergeCell ref="I1:J1"/>
    <mergeCell ref="F7:F9"/>
    <mergeCell ref="G7:G9"/>
    <mergeCell ref="F2:K2"/>
    <mergeCell ref="F3:K3"/>
    <mergeCell ref="F4:K4"/>
    <mergeCell ref="F5:K5"/>
    <mergeCell ref="I6:K6"/>
    <mergeCell ref="H7:H9"/>
    <mergeCell ref="J7:J9"/>
    <mergeCell ref="I7:I9"/>
  </mergeCells>
  <phoneticPr fontId="4" type="noConversion"/>
  <printOptions horizontalCentered="1"/>
  <pageMargins left="0" right="0" top="0.15748031496062992" bottom="0.19685039370078741" header="0.15748031496062992" footer="0.15748031496062992"/>
  <pageSetup paperSize="9" scale="83" firstPageNumber="10" orientation="portrait" useFirstPageNumber="1" r:id="rId1"/>
  <headerFooter alignWithMargins="0">
    <oddFooter>&amp;C&amp;"Courier New,Обычный"&amp;P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Zeros="0" tabSelected="1" view="pageBreakPreview" topLeftCell="A68" zoomScaleNormal="100" zoomScaleSheetLayoutView="85" workbookViewId="0">
      <selection activeCell="F12" sqref="F12"/>
    </sheetView>
  </sheetViews>
  <sheetFormatPr defaultRowHeight="12.75"/>
  <cols>
    <col min="1" max="2" width="5.140625" customWidth="1"/>
    <col min="3" max="3" width="4.5703125" customWidth="1"/>
    <col min="4" max="4" width="5.28515625" customWidth="1"/>
    <col min="5" max="5" width="6.85546875" customWidth="1"/>
    <col min="6" max="6" width="6.7109375" customWidth="1"/>
    <col min="7" max="7" width="12.28515625" style="2" customWidth="1"/>
    <col min="8" max="8" width="67.5703125" customWidth="1"/>
    <col min="9" max="11" width="12.5703125" customWidth="1"/>
    <col min="12" max="14" width="13.5703125" hidden="1" customWidth="1"/>
    <col min="15" max="15" width="12.7109375" bestFit="1" customWidth="1"/>
  </cols>
  <sheetData>
    <row r="1" spans="1:11" s="6" customFormat="1" ht="25.5" customHeight="1">
      <c r="F1" s="7"/>
      <c r="G1" s="322" t="s">
        <v>120</v>
      </c>
      <c r="H1" s="322"/>
      <c r="I1" s="322"/>
      <c r="J1" s="322"/>
      <c r="K1" s="322"/>
    </row>
    <row r="2" spans="1:11" s="6" customFormat="1" ht="42" customHeight="1">
      <c r="F2" s="7"/>
      <c r="G2" s="323" t="s">
        <v>165</v>
      </c>
      <c r="H2" s="323"/>
      <c r="I2" s="323"/>
      <c r="J2" s="323"/>
      <c r="K2" s="323"/>
    </row>
    <row r="3" spans="1:11" ht="18" customHeight="1">
      <c r="A3" s="330"/>
      <c r="B3" s="330"/>
      <c r="C3" s="330"/>
      <c r="D3" s="330"/>
      <c r="E3" s="330"/>
      <c r="G3" s="324" t="s">
        <v>238</v>
      </c>
      <c r="H3" s="324"/>
      <c r="I3" s="324"/>
      <c r="J3" s="324"/>
      <c r="K3" s="324"/>
    </row>
    <row r="4" spans="1:11" ht="1.5" customHeight="1">
      <c r="A4" s="79"/>
      <c r="B4" s="79"/>
      <c r="C4" s="79"/>
      <c r="D4" s="79"/>
      <c r="E4" s="79"/>
      <c r="G4" s="77"/>
      <c r="H4" s="77"/>
      <c r="I4" s="77"/>
      <c r="J4" s="77"/>
      <c r="K4" s="77"/>
    </row>
    <row r="5" spans="1:11" ht="38.25" customHeight="1">
      <c r="A5" s="328"/>
      <c r="B5" s="328"/>
      <c r="C5" s="328"/>
      <c r="D5" s="328"/>
      <c r="E5" s="328"/>
      <c r="G5" s="329" t="s">
        <v>227</v>
      </c>
      <c r="H5" s="329"/>
      <c r="I5" s="329"/>
      <c r="J5" s="329"/>
      <c r="K5" s="329"/>
    </row>
    <row r="6" spans="1:11" ht="1.5" customHeight="1">
      <c r="A6" s="80"/>
      <c r="B6" s="80"/>
      <c r="C6" s="80"/>
      <c r="D6" s="80"/>
      <c r="E6" s="80"/>
      <c r="G6" s="78"/>
      <c r="H6" s="78"/>
      <c r="I6" s="78"/>
      <c r="J6" s="78"/>
      <c r="K6" s="78"/>
    </row>
    <row r="7" spans="1:11" ht="18" customHeight="1">
      <c r="A7" s="330"/>
      <c r="B7" s="330"/>
      <c r="C7" s="330"/>
      <c r="D7" s="330"/>
      <c r="E7" s="330"/>
      <c r="G7" s="324" t="s">
        <v>239</v>
      </c>
      <c r="H7" s="324"/>
      <c r="I7" s="324"/>
      <c r="J7" s="324"/>
      <c r="K7" s="324"/>
    </row>
    <row r="8" spans="1:11" ht="1.5" customHeight="1">
      <c r="A8" s="79"/>
      <c r="B8" s="79"/>
      <c r="C8" s="79"/>
      <c r="D8" s="79"/>
      <c r="E8" s="79"/>
      <c r="G8" s="77"/>
      <c r="H8" s="77"/>
      <c r="I8" s="77"/>
      <c r="J8" s="77"/>
      <c r="K8" s="77"/>
    </row>
    <row r="9" spans="1:11" ht="58.5" customHeight="1">
      <c r="A9" s="328"/>
      <c r="B9" s="328"/>
      <c r="C9" s="328"/>
      <c r="D9" s="328"/>
      <c r="E9" s="328"/>
      <c r="G9" s="329" t="s">
        <v>228</v>
      </c>
      <c r="H9" s="329"/>
      <c r="I9" s="329"/>
      <c r="J9" s="329"/>
      <c r="K9" s="329"/>
    </row>
    <row r="10" spans="1:11" ht="1.5" customHeight="1">
      <c r="A10" s="80"/>
      <c r="B10" s="80"/>
      <c r="C10" s="80"/>
      <c r="D10" s="80"/>
      <c r="E10" s="80"/>
      <c r="F10" t="s">
        <v>256</v>
      </c>
      <c r="G10" s="78"/>
      <c r="H10" s="78"/>
      <c r="I10" s="78"/>
      <c r="J10" s="78"/>
      <c r="K10" s="78"/>
    </row>
    <row r="11" spans="1:11" ht="18" customHeight="1">
      <c r="A11" s="330"/>
      <c r="B11" s="330"/>
      <c r="C11" s="330"/>
      <c r="D11" s="330"/>
      <c r="E11" s="330"/>
      <c r="G11" s="324" t="s">
        <v>240</v>
      </c>
      <c r="H11" s="324"/>
      <c r="I11" s="324"/>
      <c r="J11" s="324"/>
      <c r="K11" s="324"/>
    </row>
    <row r="12" spans="1:11" ht="1.5" customHeight="1">
      <c r="A12" s="79"/>
      <c r="B12" s="79"/>
      <c r="C12" s="79"/>
      <c r="D12" s="79"/>
      <c r="E12" s="79"/>
      <c r="G12" s="77"/>
      <c r="H12" s="77"/>
      <c r="I12" s="77"/>
      <c r="J12" s="77"/>
      <c r="K12" s="77"/>
    </row>
    <row r="13" spans="1:11" ht="54.75" customHeight="1">
      <c r="A13" s="328"/>
      <c r="B13" s="328"/>
      <c r="C13" s="328"/>
      <c r="D13" s="328"/>
      <c r="E13" s="328"/>
      <c r="G13" s="329" t="s">
        <v>229</v>
      </c>
      <c r="H13" s="329"/>
      <c r="I13" s="329"/>
      <c r="J13" s="329"/>
      <c r="K13" s="329"/>
    </row>
    <row r="14" spans="1:11" ht="1.5" customHeight="1">
      <c r="A14" s="80"/>
      <c r="B14" s="80"/>
      <c r="C14" s="80"/>
      <c r="D14" s="80"/>
      <c r="E14" s="80"/>
      <c r="G14" s="78"/>
      <c r="H14" s="78"/>
      <c r="I14" s="78"/>
      <c r="J14" s="78"/>
      <c r="K14" s="78"/>
    </row>
    <row r="15" spans="1:11" ht="40.5" customHeight="1">
      <c r="A15" s="330"/>
      <c r="B15" s="330"/>
      <c r="C15" s="330"/>
      <c r="D15" s="330"/>
      <c r="E15" s="330"/>
      <c r="G15" s="324" t="s">
        <v>241</v>
      </c>
      <c r="H15" s="324"/>
      <c r="I15" s="324"/>
      <c r="J15" s="324"/>
      <c r="K15" s="324"/>
    </row>
    <row r="16" spans="1:11" ht="1.5" customHeight="1">
      <c r="A16" s="79"/>
      <c r="B16" s="79"/>
      <c r="C16" s="79"/>
      <c r="D16" s="79"/>
      <c r="E16" s="79"/>
      <c r="G16" s="77"/>
      <c r="H16" s="77"/>
      <c r="I16" s="77"/>
      <c r="J16" s="77"/>
      <c r="K16" s="77"/>
    </row>
    <row r="17" spans="1:14" ht="35.25" customHeight="1">
      <c r="A17" s="328"/>
      <c r="B17" s="328"/>
      <c r="C17" s="328"/>
      <c r="D17" s="328"/>
      <c r="E17" s="328"/>
      <c r="G17" s="329" t="s">
        <v>119</v>
      </c>
      <c r="H17" s="329"/>
      <c r="I17" s="329"/>
      <c r="J17" s="329"/>
      <c r="K17" s="329"/>
    </row>
    <row r="18" spans="1:14" ht="52.5" customHeight="1">
      <c r="A18" s="328"/>
      <c r="B18" s="328"/>
      <c r="C18" s="328"/>
      <c r="D18" s="328"/>
      <c r="E18" s="328"/>
      <c r="G18" s="329" t="s">
        <v>230</v>
      </c>
      <c r="H18" s="329"/>
      <c r="I18" s="329"/>
      <c r="J18" s="329"/>
      <c r="K18" s="329"/>
    </row>
    <row r="19" spans="1:14" ht="1.5" customHeight="1">
      <c r="A19" s="80"/>
      <c r="B19" s="80"/>
      <c r="C19" s="80"/>
      <c r="D19" s="80"/>
      <c r="E19" s="80"/>
      <c r="G19" s="78"/>
      <c r="H19" s="78"/>
      <c r="I19" s="78"/>
      <c r="J19" s="78"/>
      <c r="K19" s="78"/>
    </row>
    <row r="20" spans="1:14" ht="18" customHeight="1">
      <c r="A20" s="330"/>
      <c r="B20" s="330"/>
      <c r="C20" s="330"/>
      <c r="D20" s="330"/>
      <c r="E20" s="330"/>
      <c r="G20" s="324" t="s">
        <v>242</v>
      </c>
      <c r="H20" s="324"/>
      <c r="I20" s="324"/>
      <c r="J20" s="324"/>
      <c r="K20" s="324"/>
    </row>
    <row r="21" spans="1:14" ht="1.5" customHeight="1">
      <c r="A21" s="79"/>
      <c r="B21" s="79"/>
      <c r="C21" s="79"/>
      <c r="D21" s="79"/>
      <c r="E21" s="79"/>
      <c r="G21" s="77"/>
      <c r="H21" s="77"/>
      <c r="I21" s="77"/>
      <c r="J21" s="77"/>
      <c r="K21" s="77"/>
    </row>
    <row r="22" spans="1:14" ht="37.5" customHeight="1">
      <c r="A22" s="328"/>
      <c r="B22" s="328"/>
      <c r="C22" s="328"/>
      <c r="D22" s="328"/>
      <c r="E22" s="328"/>
      <c r="G22" s="329" t="s">
        <v>231</v>
      </c>
      <c r="H22" s="329"/>
      <c r="I22" s="329"/>
      <c r="J22" s="329"/>
      <c r="K22" s="329"/>
    </row>
    <row r="23" spans="1:14" ht="1.5" customHeight="1">
      <c r="A23" s="80"/>
      <c r="B23" s="80"/>
      <c r="C23" s="80"/>
      <c r="D23" s="80"/>
      <c r="E23" s="80"/>
      <c r="G23" s="78"/>
      <c r="H23" s="78"/>
      <c r="I23" s="78"/>
      <c r="J23" s="78"/>
      <c r="K23" s="78"/>
    </row>
    <row r="24" spans="1:14" ht="18" customHeight="1">
      <c r="A24" s="330"/>
      <c r="B24" s="330"/>
      <c r="C24" s="330"/>
      <c r="D24" s="330"/>
      <c r="E24" s="330"/>
      <c r="G24" s="324" t="s">
        <v>243</v>
      </c>
      <c r="H24" s="324"/>
      <c r="I24" s="324"/>
      <c r="J24" s="324"/>
      <c r="K24" s="324"/>
    </row>
    <row r="25" spans="1:14" ht="1.5" customHeight="1">
      <c r="A25" s="79"/>
      <c r="B25" s="79"/>
      <c r="C25" s="79"/>
      <c r="D25" s="79"/>
      <c r="E25" s="79"/>
      <c r="G25" s="77"/>
      <c r="H25" s="77"/>
      <c r="I25" s="77"/>
      <c r="J25" s="77"/>
      <c r="K25" s="77"/>
    </row>
    <row r="26" spans="1:14" ht="68.25" customHeight="1">
      <c r="A26" s="328"/>
      <c r="B26" s="328"/>
      <c r="C26" s="328"/>
      <c r="D26" s="328"/>
      <c r="E26" s="328"/>
      <c r="G26" s="329" t="s">
        <v>232</v>
      </c>
      <c r="H26" s="329"/>
      <c r="I26" s="329"/>
      <c r="J26" s="329"/>
      <c r="K26" s="329"/>
    </row>
    <row r="27" spans="1:14" ht="1.5" customHeight="1">
      <c r="A27" s="80"/>
      <c r="B27" s="80"/>
      <c r="C27" s="80"/>
      <c r="D27" s="80"/>
      <c r="E27" s="80"/>
      <c r="G27" s="78"/>
      <c r="H27" s="78"/>
      <c r="I27" s="78"/>
      <c r="J27" s="78"/>
      <c r="K27" s="78"/>
    </row>
    <row r="28" spans="1:14" ht="18" customHeight="1">
      <c r="A28" s="330"/>
      <c r="B28" s="330"/>
      <c r="C28" s="330"/>
      <c r="D28" s="330"/>
      <c r="E28" s="330"/>
      <c r="G28" s="324" t="s">
        <v>244</v>
      </c>
      <c r="H28" s="324"/>
      <c r="I28" s="324"/>
      <c r="J28" s="324"/>
      <c r="K28" s="324"/>
    </row>
    <row r="29" spans="1:14" ht="1.5" customHeight="1">
      <c r="A29" s="79"/>
      <c r="B29" s="79"/>
      <c r="C29" s="79"/>
      <c r="D29" s="79"/>
      <c r="E29" s="79"/>
      <c r="G29" s="77"/>
      <c r="H29" s="77"/>
      <c r="I29" s="77"/>
      <c r="J29" s="77"/>
      <c r="K29" s="77"/>
    </row>
    <row r="30" spans="1:14" ht="71.25" customHeight="1">
      <c r="A30" s="328"/>
      <c r="B30" s="328"/>
      <c r="C30" s="328"/>
      <c r="D30" s="328"/>
      <c r="E30" s="328"/>
      <c r="G30" s="329" t="s">
        <v>478</v>
      </c>
      <c r="H30" s="329"/>
      <c r="I30" s="329"/>
      <c r="J30" s="329"/>
      <c r="K30" s="329"/>
    </row>
    <row r="31" spans="1:14" ht="1.5" customHeight="1">
      <c r="A31" s="80"/>
      <c r="B31" s="80"/>
      <c r="C31" s="80"/>
      <c r="D31" s="80"/>
      <c r="E31" s="80"/>
      <c r="G31" s="78"/>
      <c r="H31" s="78"/>
      <c r="I31" s="78"/>
      <c r="J31" s="78"/>
      <c r="K31" s="78"/>
    </row>
    <row r="32" spans="1:14" ht="19.5" customHeight="1">
      <c r="G32" s="324" t="s">
        <v>245</v>
      </c>
      <c r="H32" s="324"/>
      <c r="I32" s="324"/>
      <c r="J32" s="324"/>
      <c r="K32" s="324"/>
      <c r="L32" s="3"/>
      <c r="M32" s="3"/>
      <c r="N32" s="3"/>
    </row>
    <row r="33" spans="1:14" ht="1.5" customHeight="1">
      <c r="G33" s="6"/>
      <c r="H33" s="6"/>
      <c r="I33" s="6"/>
      <c r="J33" s="6"/>
      <c r="K33" s="6"/>
      <c r="L33" s="3"/>
      <c r="M33" s="3"/>
      <c r="N33" s="3"/>
    </row>
    <row r="34" spans="1:14" ht="72.75" customHeight="1">
      <c r="A34" s="330"/>
      <c r="B34" s="330"/>
      <c r="C34" s="330"/>
      <c r="D34" s="330"/>
      <c r="E34" s="330"/>
      <c r="G34" s="329" t="s">
        <v>233</v>
      </c>
      <c r="H34" s="329"/>
      <c r="I34" s="329"/>
      <c r="J34" s="329"/>
      <c r="K34" s="329"/>
    </row>
    <row r="35" spans="1:14" ht="1.5" customHeight="1">
      <c r="G35" s="6"/>
      <c r="H35" s="6"/>
      <c r="I35" s="6"/>
      <c r="J35" s="6"/>
      <c r="K35" s="6"/>
    </row>
    <row r="36" spans="1:14" ht="20.25" customHeight="1">
      <c r="G36" s="324" t="s">
        <v>246</v>
      </c>
      <c r="H36" s="324"/>
      <c r="I36" s="324"/>
      <c r="J36" s="324"/>
      <c r="K36" s="324"/>
      <c r="L36" s="3"/>
      <c r="M36" s="3"/>
      <c r="N36" s="3"/>
    </row>
    <row r="37" spans="1:14" ht="1.5" customHeight="1">
      <c r="G37" s="77"/>
      <c r="H37" s="77"/>
      <c r="I37" s="77"/>
      <c r="J37" s="77"/>
      <c r="K37" s="77"/>
      <c r="L37" s="3"/>
      <c r="M37" s="3"/>
      <c r="N37" s="3"/>
    </row>
    <row r="38" spans="1:14" ht="65.25" customHeight="1">
      <c r="A38" s="328"/>
      <c r="B38" s="328"/>
      <c r="C38" s="328"/>
      <c r="D38" s="328"/>
      <c r="E38" s="328"/>
      <c r="G38" s="329" t="s">
        <v>234</v>
      </c>
      <c r="H38" s="329"/>
      <c r="I38" s="329"/>
      <c r="J38" s="329"/>
      <c r="K38" s="329"/>
    </row>
    <row r="39" spans="1:14" ht="1.5" customHeight="1">
      <c r="G39" s="6"/>
      <c r="H39" s="6"/>
      <c r="I39" s="6"/>
      <c r="J39" s="6"/>
      <c r="K39" s="6"/>
    </row>
    <row r="40" spans="1:14" ht="20.25" customHeight="1">
      <c r="G40" s="324" t="s">
        <v>247</v>
      </c>
      <c r="H40" s="324"/>
      <c r="I40" s="324"/>
      <c r="J40" s="324"/>
      <c r="K40" s="324"/>
      <c r="L40" s="3"/>
      <c r="M40" s="3"/>
      <c r="N40" s="3"/>
    </row>
    <row r="41" spans="1:14" ht="1.5" customHeight="1">
      <c r="G41" s="77"/>
      <c r="H41" s="77"/>
      <c r="I41" s="77"/>
      <c r="J41" s="77"/>
      <c r="K41" s="77"/>
      <c r="L41" s="3"/>
      <c r="M41" s="3"/>
      <c r="N41" s="3"/>
    </row>
    <row r="42" spans="1:14" ht="57.75" customHeight="1">
      <c r="A42" s="328"/>
      <c r="B42" s="328"/>
      <c r="C42" s="328"/>
      <c r="D42" s="328"/>
      <c r="E42" s="328"/>
      <c r="G42" s="329" t="s">
        <v>235</v>
      </c>
      <c r="H42" s="329"/>
      <c r="I42" s="329"/>
      <c r="J42" s="329"/>
      <c r="K42" s="329"/>
    </row>
    <row r="43" spans="1:14" ht="37.5" hidden="1" customHeight="1">
      <c r="A43" s="80"/>
      <c r="B43" s="80"/>
      <c r="C43" s="80"/>
      <c r="D43" s="80"/>
      <c r="E43" s="80"/>
      <c r="G43" s="329" t="s">
        <v>236</v>
      </c>
      <c r="H43" s="329"/>
      <c r="I43" s="329"/>
      <c r="J43" s="329"/>
      <c r="K43" s="329"/>
    </row>
    <row r="44" spans="1:14" ht="1.5" customHeight="1">
      <c r="A44" s="80"/>
      <c r="B44" s="80"/>
      <c r="C44" s="80"/>
      <c r="D44" s="80"/>
      <c r="E44" s="80"/>
      <c r="G44" s="78"/>
      <c r="H44" s="78"/>
      <c r="I44" s="78"/>
      <c r="J44" s="78"/>
      <c r="K44" s="78"/>
    </row>
    <row r="45" spans="1:14" ht="20.25" customHeight="1">
      <c r="A45" s="330"/>
      <c r="B45" s="330"/>
      <c r="C45" s="330"/>
      <c r="D45" s="330"/>
      <c r="E45" s="330"/>
      <c r="G45" s="324" t="s">
        <v>248</v>
      </c>
      <c r="H45" s="324"/>
      <c r="I45" s="324"/>
      <c r="J45" s="324"/>
      <c r="K45" s="324"/>
    </row>
    <row r="46" spans="1:14" ht="1.5" customHeight="1">
      <c r="G46" s="6"/>
      <c r="H46" s="6"/>
      <c r="I46" s="6"/>
      <c r="J46" s="6"/>
      <c r="K46" s="6"/>
      <c r="L46" s="331"/>
      <c r="M46" s="331"/>
      <c r="N46" s="331"/>
    </row>
    <row r="47" spans="1:14" ht="36" customHeight="1">
      <c r="A47" s="328"/>
      <c r="B47" s="328"/>
      <c r="C47" s="328"/>
      <c r="D47" s="328"/>
      <c r="E47" s="328"/>
      <c r="G47" s="329" t="s">
        <v>237</v>
      </c>
      <c r="H47" s="329"/>
      <c r="I47" s="329"/>
      <c r="J47" s="329"/>
      <c r="K47" s="329"/>
      <c r="L47" s="331"/>
      <c r="M47" s="331"/>
      <c r="N47" s="331"/>
    </row>
    <row r="48" spans="1:14" ht="1.5" customHeight="1">
      <c r="G48" s="6"/>
      <c r="H48" s="6"/>
      <c r="I48" s="6"/>
      <c r="J48" s="6"/>
      <c r="K48" s="6"/>
      <c r="L48" s="331"/>
      <c r="M48" s="331"/>
      <c r="N48" s="331"/>
    </row>
    <row r="49" spans="1:11" ht="20.25" customHeight="1">
      <c r="A49" s="330"/>
      <c r="B49" s="330"/>
      <c r="C49" s="330"/>
      <c r="D49" s="330"/>
      <c r="E49" s="330"/>
      <c r="G49" s="324" t="s">
        <v>249</v>
      </c>
      <c r="H49" s="324"/>
      <c r="I49" s="324"/>
      <c r="J49" s="324"/>
      <c r="K49" s="324"/>
    </row>
    <row r="50" spans="1:11" ht="1.5" customHeight="1">
      <c r="G50" s="6"/>
      <c r="H50" s="6"/>
      <c r="I50" s="6"/>
      <c r="J50" s="6"/>
      <c r="K50" s="6"/>
    </row>
    <row r="51" spans="1:11" ht="69" customHeight="1">
      <c r="A51" s="328"/>
      <c r="B51" s="328"/>
      <c r="C51" s="328"/>
      <c r="D51" s="328"/>
      <c r="E51" s="328"/>
      <c r="G51" s="329" t="s">
        <v>214</v>
      </c>
      <c r="H51" s="329"/>
      <c r="I51" s="329"/>
      <c r="J51" s="329"/>
      <c r="K51" s="329"/>
    </row>
    <row r="52" spans="1:11" ht="1.5" customHeight="1">
      <c r="G52" s="6"/>
      <c r="H52" s="6"/>
      <c r="I52" s="6"/>
      <c r="J52" s="6"/>
      <c r="K52" s="6"/>
    </row>
    <row r="53" spans="1:11" ht="20.25" customHeight="1">
      <c r="A53" s="330"/>
      <c r="B53" s="330"/>
      <c r="C53" s="330"/>
      <c r="D53" s="330"/>
      <c r="E53" s="330"/>
      <c r="G53" s="324" t="s">
        <v>250</v>
      </c>
      <c r="H53" s="324"/>
      <c r="I53" s="324"/>
      <c r="J53" s="324"/>
      <c r="K53" s="324"/>
    </row>
    <row r="54" spans="1:11" ht="1.5" customHeight="1">
      <c r="G54" s="6"/>
      <c r="H54" s="6"/>
      <c r="I54" s="6"/>
      <c r="J54" s="6"/>
      <c r="K54" s="6"/>
    </row>
    <row r="55" spans="1:11" ht="90.75" customHeight="1">
      <c r="A55" s="328"/>
      <c r="B55" s="328"/>
      <c r="C55" s="328"/>
      <c r="D55" s="328"/>
      <c r="E55" s="328"/>
      <c r="G55" s="329" t="s">
        <v>215</v>
      </c>
      <c r="H55" s="329"/>
      <c r="I55" s="329"/>
      <c r="J55" s="329"/>
      <c r="K55" s="329"/>
    </row>
    <row r="56" spans="1:11" ht="1.5" customHeight="1">
      <c r="G56" s="6"/>
      <c r="H56" s="6"/>
      <c r="I56" s="6"/>
      <c r="J56" s="6"/>
      <c r="K56" s="6"/>
    </row>
    <row r="57" spans="1:11" ht="20.25" customHeight="1">
      <c r="A57" s="330"/>
      <c r="B57" s="330"/>
      <c r="C57" s="330"/>
      <c r="D57" s="330"/>
      <c r="E57" s="330"/>
      <c r="G57" s="324" t="s">
        <v>251</v>
      </c>
      <c r="H57" s="324"/>
      <c r="I57" s="324"/>
      <c r="J57" s="324"/>
      <c r="K57" s="324"/>
    </row>
    <row r="58" spans="1:11" ht="1.5" customHeight="1">
      <c r="G58" s="6"/>
      <c r="H58" s="6"/>
      <c r="I58" s="6"/>
      <c r="J58" s="6"/>
      <c r="K58" s="6"/>
    </row>
    <row r="59" spans="1:11" ht="54.75" customHeight="1">
      <c r="A59" s="328"/>
      <c r="B59" s="328"/>
      <c r="C59" s="328"/>
      <c r="D59" s="328"/>
      <c r="E59" s="328"/>
      <c r="G59" s="329" t="s">
        <v>217</v>
      </c>
      <c r="H59" s="329"/>
      <c r="I59" s="329"/>
      <c r="J59" s="329"/>
      <c r="K59" s="329"/>
    </row>
    <row r="60" spans="1:11" ht="66" customHeight="1">
      <c r="A60" s="80"/>
      <c r="B60" s="80"/>
      <c r="C60" s="80"/>
      <c r="D60" s="80"/>
      <c r="E60" s="80"/>
      <c r="G60" s="329" t="s">
        <v>218</v>
      </c>
      <c r="H60" s="329"/>
      <c r="I60" s="329"/>
      <c r="J60" s="329"/>
      <c r="K60" s="329"/>
    </row>
    <row r="61" spans="1:11" ht="1.5" customHeight="1">
      <c r="G61" s="6"/>
      <c r="H61" s="6"/>
      <c r="I61" s="6"/>
      <c r="J61" s="6"/>
      <c r="K61" s="6"/>
    </row>
    <row r="62" spans="1:11" ht="40.5" customHeight="1">
      <c r="A62" s="330"/>
      <c r="B62" s="330"/>
      <c r="C62" s="330"/>
      <c r="D62" s="330"/>
      <c r="E62" s="330"/>
      <c r="G62" s="324" t="s">
        <v>252</v>
      </c>
      <c r="H62" s="324"/>
      <c r="I62" s="324"/>
      <c r="J62" s="324"/>
      <c r="K62" s="324"/>
    </row>
    <row r="63" spans="1:11" ht="1.5" customHeight="1">
      <c r="G63" s="6"/>
      <c r="H63" s="6"/>
      <c r="I63" s="6"/>
      <c r="J63" s="6"/>
      <c r="K63" s="6"/>
    </row>
    <row r="64" spans="1:11" ht="70.5" customHeight="1">
      <c r="A64" s="328"/>
      <c r="B64" s="328"/>
      <c r="C64" s="328"/>
      <c r="D64" s="328"/>
      <c r="E64" s="328"/>
      <c r="G64" s="329" t="s">
        <v>219</v>
      </c>
      <c r="H64" s="329"/>
      <c r="I64" s="329"/>
      <c r="J64" s="329"/>
      <c r="K64" s="329"/>
    </row>
    <row r="65" spans="1:11" ht="1.5" customHeight="1">
      <c r="G65" s="6"/>
      <c r="H65" s="6"/>
      <c r="I65" s="6"/>
      <c r="J65" s="6"/>
      <c r="K65" s="6"/>
    </row>
    <row r="66" spans="1:11" ht="20.25" customHeight="1">
      <c r="A66" s="330"/>
      <c r="B66" s="330"/>
      <c r="C66" s="330"/>
      <c r="D66" s="330"/>
      <c r="E66" s="330"/>
      <c r="G66" s="324" t="s">
        <v>253</v>
      </c>
      <c r="H66" s="324"/>
      <c r="I66" s="324"/>
      <c r="J66" s="324"/>
      <c r="K66" s="324"/>
    </row>
    <row r="67" spans="1:11" ht="1.5" customHeight="1">
      <c r="G67" s="6"/>
      <c r="H67" s="6"/>
      <c r="I67" s="6"/>
      <c r="J67" s="6"/>
      <c r="K67" s="6"/>
    </row>
    <row r="68" spans="1:11" ht="128.25" customHeight="1">
      <c r="A68" s="328"/>
      <c r="B68" s="328"/>
      <c r="C68" s="328"/>
      <c r="D68" s="328"/>
      <c r="E68" s="328"/>
      <c r="G68" s="329" t="s">
        <v>216</v>
      </c>
      <c r="H68" s="329"/>
      <c r="I68" s="329"/>
      <c r="J68" s="329"/>
      <c r="K68" s="329"/>
    </row>
    <row r="69" spans="1:11" ht="1.5" customHeight="1">
      <c r="A69" s="80"/>
      <c r="B69" s="80"/>
      <c r="C69" s="80"/>
      <c r="D69" s="80"/>
      <c r="E69" s="80"/>
      <c r="G69" s="80"/>
      <c r="H69" s="80"/>
      <c r="I69" s="80"/>
      <c r="J69" s="80"/>
      <c r="K69" s="80"/>
    </row>
    <row r="70" spans="1:11" s="6" customFormat="1" ht="21" customHeight="1">
      <c r="F70" s="7"/>
      <c r="G70" s="322" t="s">
        <v>254</v>
      </c>
      <c r="H70" s="322"/>
      <c r="I70" s="322"/>
      <c r="J70" s="322"/>
      <c r="K70" s="322"/>
    </row>
    <row r="71" spans="1:11" s="6" customFormat="1" ht="33" customHeight="1">
      <c r="F71" s="7"/>
      <c r="G71" s="323" t="s">
        <v>166</v>
      </c>
      <c r="H71" s="323"/>
      <c r="I71" s="323"/>
      <c r="J71" s="323"/>
      <c r="K71" s="323"/>
    </row>
    <row r="72" spans="1:11" ht="1.5" customHeight="1">
      <c r="G72" s="6"/>
      <c r="H72" s="6"/>
      <c r="I72" s="6"/>
      <c r="J72" s="6"/>
      <c r="K72" s="6"/>
    </row>
    <row r="73" spans="1:11" ht="20.25" customHeight="1">
      <c r="A73" s="330"/>
      <c r="B73" s="330"/>
      <c r="C73" s="330"/>
      <c r="D73" s="330"/>
      <c r="E73" s="330"/>
      <c r="G73" s="324" t="s">
        <v>255</v>
      </c>
      <c r="H73" s="324"/>
      <c r="I73" s="324"/>
      <c r="J73" s="324"/>
      <c r="K73" s="324"/>
    </row>
    <row r="74" spans="1:11" ht="1.5" customHeight="1">
      <c r="G74" s="6"/>
      <c r="H74" s="6"/>
      <c r="I74" s="6"/>
      <c r="J74" s="6"/>
      <c r="K74" s="6"/>
    </row>
    <row r="75" spans="1:11" ht="32.25" customHeight="1">
      <c r="A75" s="328"/>
      <c r="B75" s="328"/>
      <c r="C75" s="328"/>
      <c r="D75" s="328"/>
      <c r="E75" s="328"/>
      <c r="G75" s="329" t="s">
        <v>180</v>
      </c>
      <c r="H75" s="329"/>
      <c r="I75" s="329"/>
      <c r="J75" s="329"/>
      <c r="K75" s="329"/>
    </row>
    <row r="76" spans="1:11" ht="53.25" customHeight="1">
      <c r="A76" s="328"/>
      <c r="B76" s="328"/>
      <c r="C76" s="328"/>
      <c r="D76" s="328"/>
      <c r="E76" s="328"/>
      <c r="G76" s="329" t="s">
        <v>220</v>
      </c>
      <c r="H76" s="329"/>
      <c r="I76" s="329"/>
      <c r="J76" s="329"/>
      <c r="K76" s="329"/>
    </row>
    <row r="77" spans="1:11" ht="1.5" customHeight="1">
      <c r="G77" s="6"/>
      <c r="H77" s="6"/>
      <c r="I77" s="6"/>
      <c r="J77" s="6"/>
      <c r="K77" s="6"/>
    </row>
    <row r="78" spans="1:11" ht="45.75" customHeight="1">
      <c r="A78" s="330"/>
      <c r="B78" s="330"/>
      <c r="C78" s="330"/>
      <c r="D78" s="330"/>
      <c r="E78" s="330"/>
      <c r="G78" s="324" t="s">
        <v>167</v>
      </c>
      <c r="H78" s="324"/>
      <c r="I78" s="324"/>
      <c r="J78" s="324"/>
      <c r="K78" s="324"/>
    </row>
    <row r="79" spans="1:11" ht="59.25" customHeight="1">
      <c r="A79" s="327"/>
      <c r="B79" s="327"/>
      <c r="C79" s="327"/>
      <c r="D79" s="327"/>
      <c r="E79" s="327"/>
      <c r="G79" s="324" t="s">
        <v>479</v>
      </c>
      <c r="H79" s="324"/>
      <c r="I79" s="324"/>
      <c r="J79" s="324"/>
      <c r="K79" s="324"/>
    </row>
    <row r="80" spans="1:11">
      <c r="I80" s="1"/>
      <c r="J80" s="1"/>
      <c r="K80" s="4"/>
    </row>
    <row r="81" spans="11:11">
      <c r="K81" s="4"/>
    </row>
    <row r="82" spans="11:11">
      <c r="K82" s="5"/>
    </row>
  </sheetData>
  <sheetProtection formatCells="0" formatColumns="0" formatRows="0" insertColumns="0" insertRows="0" insertHyperlinks="0" deleteColumns="0" deleteRows="0" sort="0" autoFilter="0" pivotTables="0"/>
  <mergeCells count="82">
    <mergeCell ref="A5:E5"/>
    <mergeCell ref="G5:K5"/>
    <mergeCell ref="G1:K1"/>
    <mergeCell ref="G2:K2"/>
    <mergeCell ref="A3:E3"/>
    <mergeCell ref="G3:K3"/>
    <mergeCell ref="A13:E13"/>
    <mergeCell ref="G13:K13"/>
    <mergeCell ref="A15:E15"/>
    <mergeCell ref="G15:K15"/>
    <mergeCell ref="A17:E17"/>
    <mergeCell ref="G17:K17"/>
    <mergeCell ref="A7:E7"/>
    <mergeCell ref="G7:K7"/>
    <mergeCell ref="A9:E9"/>
    <mergeCell ref="G9:K9"/>
    <mergeCell ref="A11:E11"/>
    <mergeCell ref="G11:K11"/>
    <mergeCell ref="A28:E28"/>
    <mergeCell ref="G28:K28"/>
    <mergeCell ref="A18:E18"/>
    <mergeCell ref="G18:K18"/>
    <mergeCell ref="A20:E20"/>
    <mergeCell ref="G20:K20"/>
    <mergeCell ref="A22:E22"/>
    <mergeCell ref="G22:K22"/>
    <mergeCell ref="A24:E24"/>
    <mergeCell ref="G24:K24"/>
    <mergeCell ref="A26:E26"/>
    <mergeCell ref="G26:K26"/>
    <mergeCell ref="N46:N48"/>
    <mergeCell ref="A47:E47"/>
    <mergeCell ref="G47:K47"/>
    <mergeCell ref="A42:E42"/>
    <mergeCell ref="G42:K42"/>
    <mergeCell ref="L46:L48"/>
    <mergeCell ref="M46:M48"/>
    <mergeCell ref="G40:K40"/>
    <mergeCell ref="G43:K43"/>
    <mergeCell ref="A45:E45"/>
    <mergeCell ref="G45:K45"/>
    <mergeCell ref="G55:K55"/>
    <mergeCell ref="G36:K36"/>
    <mergeCell ref="A38:E38"/>
    <mergeCell ref="G38:K38"/>
    <mergeCell ref="A30:E30"/>
    <mergeCell ref="G30:K30"/>
    <mergeCell ref="G32:K32"/>
    <mergeCell ref="A34:E34"/>
    <mergeCell ref="G34:K34"/>
    <mergeCell ref="A64:E64"/>
    <mergeCell ref="G64:K64"/>
    <mergeCell ref="A49:E49"/>
    <mergeCell ref="G49:K49"/>
    <mergeCell ref="A51:E51"/>
    <mergeCell ref="G51:K51"/>
    <mergeCell ref="A53:E53"/>
    <mergeCell ref="A57:E57"/>
    <mergeCell ref="G57:K57"/>
    <mergeCell ref="A62:E62"/>
    <mergeCell ref="G62:K62"/>
    <mergeCell ref="G53:K53"/>
    <mergeCell ref="A59:E59"/>
    <mergeCell ref="G59:K59"/>
    <mergeCell ref="G60:K60"/>
    <mergeCell ref="A55:E55"/>
    <mergeCell ref="A73:E73"/>
    <mergeCell ref="G73:K73"/>
    <mergeCell ref="A66:E66"/>
    <mergeCell ref="G66:K66"/>
    <mergeCell ref="A68:E68"/>
    <mergeCell ref="G68:K68"/>
    <mergeCell ref="G70:K70"/>
    <mergeCell ref="G71:K71"/>
    <mergeCell ref="A79:E79"/>
    <mergeCell ref="G79:K79"/>
    <mergeCell ref="A75:E75"/>
    <mergeCell ref="G75:K75"/>
    <mergeCell ref="A76:E76"/>
    <mergeCell ref="G76:K76"/>
    <mergeCell ref="A78:E78"/>
    <mergeCell ref="G78:K78"/>
  </mergeCells>
  <phoneticPr fontId="4" type="noConversion"/>
  <printOptions horizontalCentered="1"/>
  <pageMargins left="0" right="0" top="0.15748031496062992" bottom="0.19685039370078741" header="0.15748031496062992" footer="0.15748031496062992"/>
  <pageSetup paperSize="9" scale="85" firstPageNumber="36" orientation="portrait" useFirstPageNumber="1" r:id="rId1"/>
  <headerFooter alignWithMargins="0">
    <oddFooter>&amp;C&amp;"Courier New,Обычный"&amp;P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vt:lpstr>
      <vt:lpstr>II</vt:lpstr>
      <vt:lpstr>III-1</vt:lpstr>
      <vt:lpstr>III-2</vt:lpstr>
      <vt:lpstr>IV</vt:lpstr>
      <vt:lpstr>V</vt:lpstr>
      <vt:lpstr>VII</vt:lpstr>
      <vt:lpstr>V!Print_Area</vt:lpstr>
      <vt:lpstr>VII!Print_Area</vt:lpstr>
      <vt:lpstr>V!Print_Titles</vt:lpstr>
    </vt:vector>
  </TitlesOfParts>
  <Manager>Mofea</Manager>
  <Company>Ministry of Finances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Annual Budget of the Ajara Autonomous Republic</dc:title>
  <dc:subject>Budget</dc:subject>
  <dc:creator>Ramaz</dc:creator>
  <cp:lastModifiedBy>Ramaz</cp:lastModifiedBy>
  <cp:lastPrinted>2012-01-05T09:32:16Z</cp:lastPrinted>
  <dcterms:created xsi:type="dcterms:W3CDTF">2001-10-17T12:58:47Z</dcterms:created>
  <dcterms:modified xsi:type="dcterms:W3CDTF">2012-01-17T14:59:48Z</dcterms:modified>
</cp:coreProperties>
</file>